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"/>
    </mc:Choice>
  </mc:AlternateContent>
  <bookViews>
    <workbookView xWindow="-120" yWindow="-120" windowWidth="19440" windowHeight="15000"/>
  </bookViews>
  <sheets>
    <sheet name="SAŽETAK" sheetId="1" r:id="rId1"/>
    <sheet name="Prihodi i rashodi po ekon. kl." sheetId="3" r:id="rId2"/>
    <sheet name="Prihodi i rashodi po izvorima " sheetId="12" r:id="rId3"/>
    <sheet name="Rashodi prema funkcijskoj kl" sheetId="14" r:id="rId4"/>
    <sheet name="Račun financiranja" sheetId="15" r:id="rId5"/>
    <sheet name="Račun fin prema izvorima f" sheetId="19" r:id="rId6"/>
    <sheet name="Posebni dio" sheetId="18" r:id="rId7"/>
    <sheet name="Izvj.o zaduž.na dom.i str.trž." sheetId="22" r:id="rId8"/>
    <sheet name="Izvj.o danim zajm.i potr." sheetId="23" r:id="rId9"/>
  </sheets>
  <definedNames>
    <definedName name="_xlnm.Print_Area" localSheetId="1">'Prihodi i rashodi po ekon. kl.'!$A$1:$K$107</definedName>
    <definedName name="_xlnm.Print_Area" localSheetId="0">SAŽETAK!$A$1:$L$33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3" l="1"/>
  <c r="K89" i="3" l="1"/>
  <c r="D63" i="18"/>
  <c r="E63" i="18"/>
  <c r="F63" i="18"/>
  <c r="C63" i="18"/>
  <c r="H249" i="18"/>
  <c r="H251" i="18"/>
  <c r="G249" i="18"/>
  <c r="G251" i="18"/>
  <c r="H205" i="18"/>
  <c r="H147" i="18"/>
  <c r="H85" i="18"/>
  <c r="D202" i="18"/>
  <c r="E202" i="18"/>
  <c r="F202" i="18"/>
  <c r="C202" i="18"/>
  <c r="D163" i="18"/>
  <c r="E163" i="18"/>
  <c r="F163" i="18"/>
  <c r="H163" i="18" s="1"/>
  <c r="C163" i="18"/>
  <c r="D121" i="18"/>
  <c r="E121" i="18"/>
  <c r="F121" i="18"/>
  <c r="H121" i="18" s="1"/>
  <c r="C121" i="18"/>
  <c r="D80" i="18"/>
  <c r="E80" i="18"/>
  <c r="F80" i="18"/>
  <c r="C80" i="18"/>
  <c r="E78" i="18"/>
  <c r="F78" i="18"/>
  <c r="D78" i="18"/>
  <c r="G95" i="3"/>
  <c r="H95" i="3"/>
  <c r="I95" i="3"/>
  <c r="F95" i="3"/>
  <c r="G84" i="3"/>
  <c r="H84" i="3"/>
  <c r="I84" i="3"/>
  <c r="K84" i="3" s="1"/>
  <c r="F84" i="3"/>
  <c r="K33" i="3"/>
  <c r="G16" i="3"/>
  <c r="H16" i="3"/>
  <c r="I16" i="3"/>
  <c r="F16" i="3"/>
  <c r="G14" i="14"/>
  <c r="G15" i="14"/>
  <c r="G31" i="19"/>
  <c r="G30" i="19"/>
  <c r="G25" i="19"/>
  <c r="G24" i="19"/>
  <c r="G19" i="19"/>
  <c r="G18" i="19"/>
  <c r="G13" i="19"/>
  <c r="G12" i="19"/>
  <c r="G8" i="19"/>
  <c r="G7" i="19"/>
  <c r="G10" i="12"/>
  <c r="G11" i="12"/>
  <c r="G12" i="12"/>
  <c r="K16" i="1"/>
  <c r="K18" i="1"/>
  <c r="K19" i="1"/>
  <c r="K15" i="1"/>
  <c r="H202" i="18" l="1"/>
  <c r="J16" i="3"/>
  <c r="K16" i="3"/>
  <c r="D44" i="19"/>
  <c r="C44" i="19"/>
  <c r="B44" i="19"/>
  <c r="B42" i="19"/>
  <c r="D41" i="19"/>
  <c r="C41" i="19"/>
  <c r="B41" i="19"/>
  <c r="F26" i="19"/>
  <c r="C27" i="19"/>
  <c r="D27" i="19"/>
  <c r="E27" i="19"/>
  <c r="C42" i="19"/>
  <c r="D42" i="19"/>
  <c r="E42" i="19"/>
  <c r="G42" i="19" s="1"/>
  <c r="E41" i="19"/>
  <c r="G41" i="19" s="1"/>
  <c r="D33" i="19"/>
  <c r="C33" i="19"/>
  <c r="B33" i="19"/>
  <c r="E33" i="19"/>
  <c r="G68" i="3" l="1"/>
  <c r="H68" i="3"/>
  <c r="I68" i="3"/>
  <c r="F68" i="3"/>
  <c r="K68" i="3" l="1"/>
  <c r="G88" i="3"/>
  <c r="G87" i="3" s="1"/>
  <c r="H88" i="3"/>
  <c r="H87" i="3" s="1"/>
  <c r="I88" i="3"/>
  <c r="F88" i="3"/>
  <c r="F87" i="3" s="1"/>
  <c r="I87" i="3" l="1"/>
  <c r="K87" i="3" s="1"/>
  <c r="K88" i="3"/>
  <c r="D283" i="18"/>
  <c r="E283" i="18"/>
  <c r="F283" i="18"/>
  <c r="C283" i="18"/>
  <c r="F71" i="18"/>
  <c r="E71" i="18"/>
  <c r="D71" i="18"/>
  <c r="C71" i="18"/>
  <c r="F69" i="18"/>
  <c r="E69" i="18"/>
  <c r="D69" i="18"/>
  <c r="C69" i="18"/>
  <c r="F67" i="18"/>
  <c r="E67" i="18"/>
  <c r="D67" i="18"/>
  <c r="C67" i="18"/>
  <c r="F61" i="18"/>
  <c r="F60" i="18" s="1"/>
  <c r="E61" i="18"/>
  <c r="E60" i="18" s="1"/>
  <c r="D61" i="18"/>
  <c r="D60" i="18" s="1"/>
  <c r="C61" i="18"/>
  <c r="C60" i="18" s="1"/>
  <c r="F58" i="18"/>
  <c r="E58" i="18"/>
  <c r="D58" i="18"/>
  <c r="C58" i="18"/>
  <c r="F54" i="18"/>
  <c r="E54" i="18"/>
  <c r="D54" i="18"/>
  <c r="C54" i="18"/>
  <c r="D267" i="18"/>
  <c r="D269" i="18"/>
  <c r="D271" i="18"/>
  <c r="D274" i="18"/>
  <c r="D273" i="18" s="1"/>
  <c r="D279" i="18"/>
  <c r="D281" i="18"/>
  <c r="D286" i="18"/>
  <c r="D285" i="18" s="1"/>
  <c r="D291" i="18"/>
  <c r="D293" i="18"/>
  <c r="D295" i="18"/>
  <c r="D298" i="18"/>
  <c r="D297" i="18" s="1"/>
  <c r="F298" i="18"/>
  <c r="F297" i="18" s="1"/>
  <c r="E298" i="18"/>
  <c r="E297" i="18" s="1"/>
  <c r="C298" i="18"/>
  <c r="C297" i="18" s="1"/>
  <c r="F295" i="18"/>
  <c r="E295" i="18"/>
  <c r="F293" i="18"/>
  <c r="E293" i="18"/>
  <c r="C293" i="18"/>
  <c r="F291" i="18"/>
  <c r="E291" i="18"/>
  <c r="C291" i="18"/>
  <c r="F286" i="18"/>
  <c r="F285" i="18" s="1"/>
  <c r="E286" i="18"/>
  <c r="E285" i="18" s="1"/>
  <c r="C286" i="18"/>
  <c r="C285" i="18" s="1"/>
  <c r="F281" i="18"/>
  <c r="E281" i="18"/>
  <c r="C281" i="18"/>
  <c r="F279" i="18"/>
  <c r="E279" i="18"/>
  <c r="C279" i="18"/>
  <c r="E271" i="18"/>
  <c r="F271" i="18"/>
  <c r="E269" i="18"/>
  <c r="F269" i="18"/>
  <c r="C269" i="18"/>
  <c r="E267" i="18"/>
  <c r="F267" i="18"/>
  <c r="C267" i="18"/>
  <c r="E274" i="18"/>
  <c r="E273" i="18" s="1"/>
  <c r="F274" i="18"/>
  <c r="F273" i="18" s="1"/>
  <c r="H273" i="18" s="1"/>
  <c r="C274" i="18"/>
  <c r="C273" i="18" s="1"/>
  <c r="H297" i="18" l="1"/>
  <c r="H285" i="18"/>
  <c r="F53" i="18"/>
  <c r="F52" i="18" s="1"/>
  <c r="E53" i="18"/>
  <c r="E52" i="18" s="1"/>
  <c r="C53" i="18"/>
  <c r="D53" i="18"/>
  <c r="D52" i="18" s="1"/>
  <c r="C278" i="18"/>
  <c r="C277" i="18" s="1"/>
  <c r="E278" i="18"/>
  <c r="E277" i="18" s="1"/>
  <c r="F266" i="18"/>
  <c r="E266" i="18"/>
  <c r="E265" i="18" s="1"/>
  <c r="F278" i="18"/>
  <c r="E290" i="18"/>
  <c r="E289" i="18" s="1"/>
  <c r="D290" i="18"/>
  <c r="D289" i="18" s="1"/>
  <c r="D278" i="18"/>
  <c r="D277" i="18" s="1"/>
  <c r="D266" i="18"/>
  <c r="D265" i="18" s="1"/>
  <c r="C290" i="18"/>
  <c r="C289" i="18" s="1"/>
  <c r="F290" i="18"/>
  <c r="F289" i="18" s="1"/>
  <c r="C266" i="18"/>
  <c r="C265" i="18" s="1"/>
  <c r="H289" i="18" l="1"/>
  <c r="F265" i="18"/>
  <c r="H265" i="18" s="1"/>
  <c r="H266" i="18"/>
  <c r="F277" i="18"/>
  <c r="H277" i="18" s="1"/>
  <c r="H278" i="18"/>
  <c r="F51" i="18"/>
  <c r="H52" i="18"/>
  <c r="C52" i="18"/>
  <c r="C51" i="18" s="1"/>
  <c r="E264" i="18"/>
  <c r="E51" i="18"/>
  <c r="D51" i="18"/>
  <c r="D264" i="18"/>
  <c r="C264" i="18"/>
  <c r="F264" i="18" l="1"/>
  <c r="H51" i="18"/>
  <c r="G52" i="18"/>
  <c r="D243" i="18"/>
  <c r="E243" i="18"/>
  <c r="F243" i="18"/>
  <c r="C243" i="18"/>
  <c r="D245" i="18"/>
  <c r="E245" i="18"/>
  <c r="F245" i="18"/>
  <c r="D229" i="18"/>
  <c r="E229" i="18"/>
  <c r="F229" i="18"/>
  <c r="D233" i="18"/>
  <c r="E233" i="18"/>
  <c r="F233" i="18"/>
  <c r="D218" i="18"/>
  <c r="E218" i="18"/>
  <c r="F218" i="18"/>
  <c r="H218" i="18" s="1"/>
  <c r="H245" i="18" l="1"/>
  <c r="G264" i="18"/>
  <c r="H264" i="18"/>
  <c r="D213" i="18"/>
  <c r="E213" i="18"/>
  <c r="F213" i="18"/>
  <c r="H213" i="18" s="1"/>
  <c r="C213" i="18"/>
  <c r="C43" i="19" l="1"/>
  <c r="C45" i="19" s="1"/>
  <c r="C53" i="12"/>
  <c r="D53" i="12"/>
  <c r="E53" i="12"/>
  <c r="B53" i="12"/>
  <c r="D51" i="12"/>
  <c r="F52" i="12"/>
  <c r="C51" i="12"/>
  <c r="E51" i="12"/>
  <c r="B51" i="12"/>
  <c r="C18" i="12"/>
  <c r="D18" i="12"/>
  <c r="E18" i="12"/>
  <c r="C24" i="12"/>
  <c r="D24" i="12"/>
  <c r="E24" i="12"/>
  <c r="B24" i="12"/>
  <c r="B26" i="12"/>
  <c r="D208" i="18"/>
  <c r="E208" i="18"/>
  <c r="F208" i="18"/>
  <c r="D211" i="18"/>
  <c r="E211" i="18"/>
  <c r="F211" i="18"/>
  <c r="C211" i="18"/>
  <c r="C208" i="18"/>
  <c r="C207" i="18"/>
  <c r="C206" i="18" s="1"/>
  <c r="D182" i="18"/>
  <c r="E182" i="18"/>
  <c r="F182" i="18"/>
  <c r="C182" i="18"/>
  <c r="G162" i="18"/>
  <c r="D154" i="18"/>
  <c r="E154" i="18"/>
  <c r="F154" i="18"/>
  <c r="C154" i="18"/>
  <c r="D110" i="18"/>
  <c r="E110" i="18"/>
  <c r="F110" i="18"/>
  <c r="H110" i="18" s="1"/>
  <c r="D131" i="18"/>
  <c r="E131" i="18"/>
  <c r="F131" i="18"/>
  <c r="H131" i="18" s="1"/>
  <c r="C131" i="18"/>
  <c r="D115" i="18"/>
  <c r="E115" i="18"/>
  <c r="F115" i="18"/>
  <c r="H115" i="18" s="1"/>
  <c r="C115" i="18"/>
  <c r="D101" i="18"/>
  <c r="E101" i="18"/>
  <c r="F101" i="18"/>
  <c r="H101" i="18" s="1"/>
  <c r="C101" i="18"/>
  <c r="D96" i="18"/>
  <c r="E96" i="18"/>
  <c r="F96" i="18"/>
  <c r="H96" i="18" s="1"/>
  <c r="C96" i="18"/>
  <c r="D91" i="18"/>
  <c r="E91" i="18"/>
  <c r="F91" i="18"/>
  <c r="H91" i="18" s="1"/>
  <c r="C91" i="18"/>
  <c r="C218" i="18"/>
  <c r="B18" i="12"/>
  <c r="F51" i="12" l="1"/>
  <c r="G51" i="12"/>
  <c r="G24" i="12"/>
  <c r="G53" i="12"/>
  <c r="E43" i="19"/>
  <c r="D43" i="19"/>
  <c r="D45" i="19" s="1"/>
  <c r="F207" i="18"/>
  <c r="G207" i="18" s="1"/>
  <c r="E207" i="18"/>
  <c r="E206" i="18" s="1"/>
  <c r="D207" i="18"/>
  <c r="D206" i="18" s="1"/>
  <c r="G163" i="18"/>
  <c r="F76" i="18"/>
  <c r="F75" i="18" s="1"/>
  <c r="F12" i="12"/>
  <c r="C26" i="12"/>
  <c r="D26" i="12"/>
  <c r="E26" i="12"/>
  <c r="F26" i="12" l="1"/>
  <c r="G26" i="12"/>
  <c r="F206" i="18"/>
  <c r="H207" i="18"/>
  <c r="D39" i="19"/>
  <c r="C39" i="19"/>
  <c r="B39" i="19"/>
  <c r="D127" i="18"/>
  <c r="E127" i="18"/>
  <c r="F127" i="18"/>
  <c r="C127" i="18"/>
  <c r="F106" i="18"/>
  <c r="J33" i="3"/>
  <c r="D99" i="18"/>
  <c r="E99" i="18"/>
  <c r="F99" i="18"/>
  <c r="C99" i="18"/>
  <c r="D86" i="18"/>
  <c r="E86" i="18"/>
  <c r="F86" i="18"/>
  <c r="H86" i="18" s="1"/>
  <c r="C86" i="18"/>
  <c r="D83" i="18"/>
  <c r="D82" i="18" s="1"/>
  <c r="E83" i="18"/>
  <c r="E82" i="18" s="1"/>
  <c r="F83" i="18"/>
  <c r="H83" i="18" s="1"/>
  <c r="C83" i="18"/>
  <c r="H99" i="18" l="1"/>
  <c r="G206" i="18"/>
  <c r="H206" i="18"/>
  <c r="H127" i="18"/>
  <c r="F82" i="18"/>
  <c r="H82" i="18" s="1"/>
  <c r="E39" i="19"/>
  <c r="E44" i="19"/>
  <c r="E45" i="19" s="1"/>
  <c r="C82" i="18"/>
  <c r="G38" i="3" l="1"/>
  <c r="H38" i="3"/>
  <c r="I38" i="3"/>
  <c r="F38" i="3"/>
  <c r="I36" i="3"/>
  <c r="F36" i="3"/>
  <c r="F35" i="3" s="1"/>
  <c r="F34" i="3" s="1"/>
  <c r="G34" i="3"/>
  <c r="H34" i="3"/>
  <c r="I35" i="3" l="1"/>
  <c r="I34" i="3" s="1"/>
  <c r="D177" i="18"/>
  <c r="E177" i="18"/>
  <c r="F177" i="18"/>
  <c r="C177" i="18"/>
  <c r="D22" i="12"/>
  <c r="D20" i="12"/>
  <c r="D17" i="12" s="1"/>
  <c r="D15" i="12"/>
  <c r="D13" i="12"/>
  <c r="D216" i="18" l="1"/>
  <c r="E216" i="18"/>
  <c r="F216" i="18"/>
  <c r="C216" i="18"/>
  <c r="H216" i="18" l="1"/>
  <c r="D106" i="18"/>
  <c r="E106" i="18"/>
  <c r="H106" i="18" s="1"/>
  <c r="C106" i="18"/>
  <c r="B9" i="19" l="1"/>
  <c r="C40" i="12"/>
  <c r="D40" i="12"/>
  <c r="E40" i="12"/>
  <c r="G40" i="12" s="1"/>
  <c r="B40" i="12"/>
  <c r="C12" i="14"/>
  <c r="C11" i="14" s="1"/>
  <c r="D12" i="14"/>
  <c r="D11" i="14" s="1"/>
  <c r="E12" i="14"/>
  <c r="D14" i="18"/>
  <c r="E14" i="18"/>
  <c r="F14" i="18"/>
  <c r="D11" i="18"/>
  <c r="E11" i="18"/>
  <c r="F11" i="18"/>
  <c r="D10" i="18"/>
  <c r="E10" i="18"/>
  <c r="F10" i="18"/>
  <c r="C14" i="18"/>
  <c r="C12" i="18" s="1"/>
  <c r="C11" i="18" s="1"/>
  <c r="G52" i="3"/>
  <c r="H52" i="3"/>
  <c r="I52" i="3"/>
  <c r="F52" i="3"/>
  <c r="G25" i="3"/>
  <c r="H25" i="3"/>
  <c r="I25" i="3"/>
  <c r="F25" i="3"/>
  <c r="K52" i="3" l="1"/>
  <c r="G12" i="14"/>
  <c r="K25" i="3"/>
  <c r="J52" i="3"/>
  <c r="E11" i="14"/>
  <c r="G11" i="14" s="1"/>
  <c r="J25" i="3"/>
  <c r="G12" i="3"/>
  <c r="H12" i="3"/>
  <c r="I12" i="3"/>
  <c r="G14" i="3"/>
  <c r="H14" i="3"/>
  <c r="I14" i="3"/>
  <c r="G19" i="3"/>
  <c r="H19" i="3"/>
  <c r="I19" i="3"/>
  <c r="G22" i="3"/>
  <c r="G21" i="3" s="1"/>
  <c r="H22" i="3"/>
  <c r="H21" i="3" s="1"/>
  <c r="I22" i="3"/>
  <c r="G28" i="3"/>
  <c r="H28" i="3"/>
  <c r="H24" i="3" s="1"/>
  <c r="I28" i="3"/>
  <c r="G31" i="3"/>
  <c r="G30" i="3" s="1"/>
  <c r="H31" i="3"/>
  <c r="H30" i="3" s="1"/>
  <c r="I31" i="3"/>
  <c r="K31" i="3" s="1"/>
  <c r="G101" i="3"/>
  <c r="H101" i="3"/>
  <c r="I101" i="3"/>
  <c r="K101" i="3" s="1"/>
  <c r="G97" i="3"/>
  <c r="H97" i="3"/>
  <c r="I97" i="3"/>
  <c r="G91" i="3"/>
  <c r="H91" i="3"/>
  <c r="H90" i="3" s="1"/>
  <c r="I91" i="3"/>
  <c r="I90" i="3" s="1"/>
  <c r="G83" i="3"/>
  <c r="H83" i="3"/>
  <c r="G78" i="3"/>
  <c r="H78" i="3"/>
  <c r="I78" i="3"/>
  <c r="G62" i="3"/>
  <c r="H62" i="3"/>
  <c r="I62" i="3"/>
  <c r="G57" i="3"/>
  <c r="H57" i="3"/>
  <c r="I57" i="3"/>
  <c r="G50" i="3"/>
  <c r="H50" i="3"/>
  <c r="I50" i="3"/>
  <c r="K50" i="3" s="1"/>
  <c r="G46" i="3"/>
  <c r="H46" i="3"/>
  <c r="H45" i="3" s="1"/>
  <c r="I46" i="3"/>
  <c r="D221" i="18"/>
  <c r="D220" i="18" s="1"/>
  <c r="E221" i="18"/>
  <c r="E220" i="18" s="1"/>
  <c r="F221" i="18"/>
  <c r="D170" i="18"/>
  <c r="E170" i="18"/>
  <c r="F170" i="18"/>
  <c r="D172" i="18"/>
  <c r="E172" i="18"/>
  <c r="F172" i="18"/>
  <c r="D174" i="18"/>
  <c r="E174" i="18"/>
  <c r="F174" i="18"/>
  <c r="D180" i="18"/>
  <c r="E180" i="18"/>
  <c r="F180" i="18"/>
  <c r="D185" i="18"/>
  <c r="E185" i="18"/>
  <c r="F185" i="18"/>
  <c r="G94" i="3" l="1"/>
  <c r="G93" i="3" s="1"/>
  <c r="H94" i="3"/>
  <c r="K46" i="3"/>
  <c r="K78" i="3"/>
  <c r="K97" i="3"/>
  <c r="I94" i="3"/>
  <c r="K94" i="3" s="1"/>
  <c r="K62" i="3"/>
  <c r="K90" i="3"/>
  <c r="K28" i="3"/>
  <c r="H221" i="18"/>
  <c r="K22" i="3"/>
  <c r="H93" i="3"/>
  <c r="K14" i="3"/>
  <c r="D176" i="18"/>
  <c r="I83" i="3"/>
  <c r="K83" i="3" s="1"/>
  <c r="F220" i="18"/>
  <c r="H220" i="18" s="1"/>
  <c r="G90" i="3"/>
  <c r="I45" i="3"/>
  <c r="K45" i="3" s="1"/>
  <c r="I56" i="3"/>
  <c r="I21" i="3"/>
  <c r="K21" i="3" s="1"/>
  <c r="I30" i="3"/>
  <c r="K30" i="3" s="1"/>
  <c r="I24" i="3"/>
  <c r="K24" i="3" s="1"/>
  <c r="E169" i="18"/>
  <c r="F169" i="18"/>
  <c r="H169" i="18" s="1"/>
  <c r="F176" i="18"/>
  <c r="E176" i="18"/>
  <c r="I11" i="3"/>
  <c r="H11" i="3"/>
  <c r="H40" i="3" s="1"/>
  <c r="G24" i="3"/>
  <c r="G11" i="3"/>
  <c r="H56" i="3"/>
  <c r="H44" i="3" s="1"/>
  <c r="G56" i="3"/>
  <c r="G45" i="3"/>
  <c r="D169" i="18"/>
  <c r="K11" i="3" l="1"/>
  <c r="K56" i="3"/>
  <c r="H176" i="18"/>
  <c r="H10" i="3"/>
  <c r="I44" i="3"/>
  <c r="K44" i="3" s="1"/>
  <c r="G44" i="3"/>
  <c r="I40" i="3"/>
  <c r="K40" i="3" s="1"/>
  <c r="I93" i="3"/>
  <c r="K93" i="3" s="1"/>
  <c r="I10" i="3"/>
  <c r="K10" i="3" s="1"/>
  <c r="G10" i="3"/>
  <c r="D250" i="18" l="1"/>
  <c r="E250" i="18"/>
  <c r="F250" i="18"/>
  <c r="D248" i="18"/>
  <c r="E248" i="18"/>
  <c r="F248" i="18"/>
  <c r="D226" i="18"/>
  <c r="E226" i="18"/>
  <c r="F226" i="18"/>
  <c r="F225" i="18" s="1"/>
  <c r="D215" i="18"/>
  <c r="E215" i="18"/>
  <c r="F215" i="18"/>
  <c r="H215" i="18" s="1"/>
  <c r="D261" i="18"/>
  <c r="D260" i="18" s="1"/>
  <c r="E261" i="18"/>
  <c r="E260" i="18" s="1"/>
  <c r="D258" i="18"/>
  <c r="E258" i="18"/>
  <c r="F258" i="18"/>
  <c r="D256" i="18"/>
  <c r="E256" i="18"/>
  <c r="F256" i="18"/>
  <c r="D254" i="18"/>
  <c r="E254" i="18"/>
  <c r="F254" i="18"/>
  <c r="D76" i="18"/>
  <c r="D75" i="18" s="1"/>
  <c r="E76" i="18"/>
  <c r="E75" i="18" s="1"/>
  <c r="H75" i="18" s="1"/>
  <c r="H250" i="18" l="1"/>
  <c r="H248" i="18"/>
  <c r="F224" i="18"/>
  <c r="F223" i="18" s="1"/>
  <c r="E225" i="18"/>
  <c r="E224" i="18" s="1"/>
  <c r="D225" i="18"/>
  <c r="D224" i="18" s="1"/>
  <c r="F253" i="18"/>
  <c r="E253" i="18"/>
  <c r="E252" i="18" s="1"/>
  <c r="E74" i="18"/>
  <c r="D74" i="18"/>
  <c r="D253" i="18"/>
  <c r="D252" i="18" s="1"/>
  <c r="H253" i="18" l="1"/>
  <c r="H225" i="18"/>
  <c r="H224" i="18"/>
  <c r="D223" i="18"/>
  <c r="E223" i="18"/>
  <c r="H223" i="18" s="1"/>
  <c r="D144" i="18"/>
  <c r="E144" i="18"/>
  <c r="F144" i="18"/>
  <c r="C144" i="18"/>
  <c r="D161" i="18"/>
  <c r="E161" i="18"/>
  <c r="F161" i="18"/>
  <c r="H161" i="18" s="1"/>
  <c r="D158" i="18"/>
  <c r="E158" i="18"/>
  <c r="F158" i="18"/>
  <c r="D151" i="18"/>
  <c r="E151" i="18"/>
  <c r="F151" i="18"/>
  <c r="D149" i="18"/>
  <c r="E149" i="18"/>
  <c r="F149" i="18"/>
  <c r="D142" i="18"/>
  <c r="E142" i="18"/>
  <c r="F142" i="18"/>
  <c r="D138" i="18"/>
  <c r="E138" i="18"/>
  <c r="F138" i="18"/>
  <c r="D113" i="18"/>
  <c r="E113" i="18"/>
  <c r="F137" i="18" l="1"/>
  <c r="E137" i="18"/>
  <c r="E148" i="18"/>
  <c r="D148" i="18"/>
  <c r="F148" i="18"/>
  <c r="D137" i="18"/>
  <c r="E112" i="18"/>
  <c r="D112" i="18"/>
  <c r="H148" i="18" l="1"/>
  <c r="H137" i="18"/>
  <c r="F136" i="18"/>
  <c r="D136" i="18"/>
  <c r="E136" i="18"/>
  <c r="H136" i="18" l="1"/>
  <c r="C21" i="19"/>
  <c r="D21" i="19"/>
  <c r="E21" i="19"/>
  <c r="C15" i="19"/>
  <c r="D15" i="19"/>
  <c r="E15" i="19"/>
  <c r="C9" i="19"/>
  <c r="D9" i="19"/>
  <c r="E9" i="19"/>
  <c r="F42" i="19" l="1"/>
  <c r="B27" i="19"/>
  <c r="F27" i="19" s="1"/>
  <c r="B21" i="19"/>
  <c r="B15" i="19"/>
  <c r="F44" i="19"/>
  <c r="F25" i="19"/>
  <c r="F24" i="19"/>
  <c r="F19" i="19"/>
  <c r="F18" i="19"/>
  <c r="F13" i="19"/>
  <c r="F12" i="19"/>
  <c r="F41" i="19" l="1"/>
  <c r="B43" i="19"/>
  <c r="F43" i="19" s="1"/>
  <c r="F7" i="19"/>
  <c r="F8" i="19"/>
  <c r="B45" i="19" l="1"/>
  <c r="F14" i="14" l="1"/>
  <c r="F15" i="14"/>
  <c r="H17" i="1" l="1"/>
  <c r="C10" i="18" l="1"/>
  <c r="B12" i="14" l="1"/>
  <c r="B11" i="14" s="1"/>
  <c r="F12" i="14" l="1"/>
  <c r="J18" i="1" l="1"/>
  <c r="J19" i="1"/>
  <c r="J15" i="1"/>
  <c r="F10" i="12"/>
  <c r="F11" i="12"/>
  <c r="E22" i="12"/>
  <c r="G22" i="12" s="1"/>
  <c r="C22" i="12"/>
  <c r="B22" i="12"/>
  <c r="E20" i="12"/>
  <c r="G20" i="12" s="1"/>
  <c r="C20" i="12"/>
  <c r="B20" i="12"/>
  <c r="E15" i="12"/>
  <c r="G15" i="12" s="1"/>
  <c r="C15" i="12"/>
  <c r="B15" i="12"/>
  <c r="E13" i="12"/>
  <c r="G13" i="12" s="1"/>
  <c r="C13" i="12"/>
  <c r="B13" i="12"/>
  <c r="E9" i="12"/>
  <c r="G9" i="12" s="1"/>
  <c r="D9" i="12"/>
  <c r="D28" i="12" s="1"/>
  <c r="C9" i="12"/>
  <c r="B9" i="12"/>
  <c r="F13" i="12" l="1"/>
  <c r="F20" i="12"/>
  <c r="F15" i="12"/>
  <c r="F9" i="12"/>
  <c r="D30" i="12"/>
  <c r="E17" i="12"/>
  <c r="B17" i="12"/>
  <c r="B28" i="12" s="1"/>
  <c r="C17" i="12"/>
  <c r="C28" i="12" s="1"/>
  <c r="F37" i="12"/>
  <c r="F38" i="12"/>
  <c r="F39" i="12"/>
  <c r="F41" i="12"/>
  <c r="F43" i="12"/>
  <c r="F46" i="12"/>
  <c r="F48" i="12"/>
  <c r="E28" i="12" l="1"/>
  <c r="G28" i="12" s="1"/>
  <c r="G17" i="12"/>
  <c r="B30" i="12"/>
  <c r="E30" i="12"/>
  <c r="G30" i="12" s="1"/>
  <c r="F28" i="12"/>
  <c r="F17" i="12"/>
  <c r="E187" i="18"/>
  <c r="E168" i="18" s="1"/>
  <c r="C76" i="18"/>
  <c r="C75" i="18" l="1"/>
  <c r="C74" i="18" s="1"/>
  <c r="C30" i="12"/>
  <c r="F74" i="18"/>
  <c r="H74" i="18" s="1"/>
  <c r="F30" i="12"/>
  <c r="C233" i="18"/>
  <c r="D21" i="18"/>
  <c r="E21" i="18"/>
  <c r="F21" i="18"/>
  <c r="C21" i="18"/>
  <c r="D108" i="18"/>
  <c r="D105" i="18" s="1"/>
  <c r="E108" i="18"/>
  <c r="E105" i="18" s="1"/>
  <c r="F108" i="18"/>
  <c r="H108" i="18" s="1"/>
  <c r="C108" i="18"/>
  <c r="F39" i="18"/>
  <c r="E39" i="18"/>
  <c r="D39" i="18"/>
  <c r="C39" i="18"/>
  <c r="F30" i="18"/>
  <c r="D30" i="18"/>
  <c r="E30" i="18"/>
  <c r="C30" i="18"/>
  <c r="H21" i="18" l="1"/>
  <c r="H39" i="18"/>
  <c r="H30" i="18"/>
  <c r="G30" i="18"/>
  <c r="G39" i="18"/>
  <c r="G82" i="18"/>
  <c r="G21" i="18"/>
  <c r="G131" i="18"/>
  <c r="G75" i="18"/>
  <c r="F46" i="18"/>
  <c r="C46" i="18"/>
  <c r="G46" i="18" l="1"/>
  <c r="C245" i="18" l="1"/>
  <c r="G245" i="18" s="1"/>
  <c r="C221" i="18"/>
  <c r="C220" i="18" s="1"/>
  <c r="C215" i="18"/>
  <c r="G216" i="18" l="1"/>
  <c r="C226" i="18"/>
  <c r="C250" i="18"/>
  <c r="G250" i="18" s="1"/>
  <c r="C248" i="18"/>
  <c r="G248" i="18" s="1"/>
  <c r="C229" i="18"/>
  <c r="F261" i="18"/>
  <c r="C261" i="18"/>
  <c r="C260" i="18" s="1"/>
  <c r="C258" i="18"/>
  <c r="C256" i="18"/>
  <c r="C254" i="18"/>
  <c r="C225" i="18" l="1"/>
  <c r="F260" i="18"/>
  <c r="G215" i="18"/>
  <c r="C253" i="18"/>
  <c r="C252" i="18" l="1"/>
  <c r="G253" i="18"/>
  <c r="H260" i="18"/>
  <c r="G260" i="18"/>
  <c r="C224" i="18"/>
  <c r="G224" i="18" s="1"/>
  <c r="G225" i="18"/>
  <c r="F252" i="18"/>
  <c r="C223" i="18" l="1"/>
  <c r="G223" i="18" s="1"/>
  <c r="G252" i="18"/>
  <c r="H252" i="18"/>
  <c r="I17" i="1"/>
  <c r="K17" i="1" s="1"/>
  <c r="F113" i="18"/>
  <c r="H113" i="18" s="1"/>
  <c r="C113" i="18"/>
  <c r="C110" i="18"/>
  <c r="C105" i="18" s="1"/>
  <c r="F105" i="18" l="1"/>
  <c r="H105" i="18" s="1"/>
  <c r="C25" i="18"/>
  <c r="D25" i="18"/>
  <c r="E25" i="18"/>
  <c r="F25" i="18"/>
  <c r="C44" i="18"/>
  <c r="D44" i="18"/>
  <c r="E44" i="18"/>
  <c r="F44" i="18"/>
  <c r="D46" i="18"/>
  <c r="E46" i="18"/>
  <c r="H46" i="18" s="1"/>
  <c r="D104" i="18"/>
  <c r="E104" i="18"/>
  <c r="F112" i="18"/>
  <c r="H112" i="18" s="1"/>
  <c r="C138" i="18"/>
  <c r="C142" i="18"/>
  <c r="C149" i="18"/>
  <c r="C151" i="18"/>
  <c r="C158" i="18"/>
  <c r="C161" i="18"/>
  <c r="C170" i="18"/>
  <c r="C172" i="18"/>
  <c r="C174" i="18"/>
  <c r="C180" i="18"/>
  <c r="C185" i="18"/>
  <c r="C187" i="18"/>
  <c r="D187" i="18"/>
  <c r="D168" i="18" s="1"/>
  <c r="F187" i="18"/>
  <c r="H187" i="18" s="1"/>
  <c r="C192" i="18"/>
  <c r="D192" i="18"/>
  <c r="E192" i="18"/>
  <c r="F192" i="18"/>
  <c r="C195" i="18"/>
  <c r="D195" i="18"/>
  <c r="E195" i="18"/>
  <c r="F195" i="18"/>
  <c r="C198" i="18"/>
  <c r="D198" i="18"/>
  <c r="E198" i="18"/>
  <c r="F198" i="18"/>
  <c r="C200" i="18"/>
  <c r="D200" i="18"/>
  <c r="E200" i="18"/>
  <c r="F200" i="18"/>
  <c r="H44" i="18" l="1"/>
  <c r="H25" i="18"/>
  <c r="F168" i="18"/>
  <c r="H168" i="18" s="1"/>
  <c r="G44" i="18"/>
  <c r="G187" i="18"/>
  <c r="F104" i="18"/>
  <c r="H104" i="18" s="1"/>
  <c r="G161" i="18"/>
  <c r="G202" i="18"/>
  <c r="G25" i="18"/>
  <c r="G105" i="18"/>
  <c r="C176" i="18"/>
  <c r="C112" i="18"/>
  <c r="C104" i="18" s="1"/>
  <c r="E191" i="18"/>
  <c r="E190" i="18" s="1"/>
  <c r="C20" i="18"/>
  <c r="C19" i="18" s="1"/>
  <c r="C18" i="18" s="1"/>
  <c r="C17" i="18" s="1"/>
  <c r="C137" i="18"/>
  <c r="F191" i="18"/>
  <c r="H191" i="18" s="1"/>
  <c r="C169" i="18"/>
  <c r="D191" i="18"/>
  <c r="D190" i="18" s="1"/>
  <c r="D73" i="18" s="1"/>
  <c r="D50" i="18" s="1"/>
  <c r="E20" i="18"/>
  <c r="E19" i="18" s="1"/>
  <c r="E18" i="18" s="1"/>
  <c r="E17" i="18" s="1"/>
  <c r="C191" i="18"/>
  <c r="C190" i="18" s="1"/>
  <c r="C148" i="18"/>
  <c r="F20" i="18"/>
  <c r="D20" i="18"/>
  <c r="D19" i="18" s="1"/>
  <c r="D18" i="18" s="1"/>
  <c r="D17" i="18" s="1"/>
  <c r="H20" i="1"/>
  <c r="E36" i="12"/>
  <c r="H20" i="18" l="1"/>
  <c r="E73" i="18"/>
  <c r="E50" i="18" s="1"/>
  <c r="G112" i="18"/>
  <c r="F190" i="18"/>
  <c r="H190" i="18" s="1"/>
  <c r="G191" i="18"/>
  <c r="F19" i="18"/>
  <c r="H19" i="18" s="1"/>
  <c r="G20" i="18"/>
  <c r="G148" i="18"/>
  <c r="G176" i="18"/>
  <c r="G74" i="18"/>
  <c r="G104" i="18"/>
  <c r="G137" i="18"/>
  <c r="G169" i="18"/>
  <c r="C168" i="18"/>
  <c r="C136" i="18"/>
  <c r="E49" i="12"/>
  <c r="D49" i="12"/>
  <c r="C49" i="12"/>
  <c r="B49" i="12"/>
  <c r="E47" i="12"/>
  <c r="D47" i="12"/>
  <c r="C47" i="12"/>
  <c r="B47" i="12"/>
  <c r="E45" i="12"/>
  <c r="G45" i="12" s="1"/>
  <c r="D45" i="12"/>
  <c r="C45" i="12"/>
  <c r="B45" i="12"/>
  <c r="E42" i="12"/>
  <c r="G42" i="12" s="1"/>
  <c r="D42" i="12"/>
  <c r="C42" i="12"/>
  <c r="B42" i="12"/>
  <c r="D36" i="12"/>
  <c r="C36" i="12"/>
  <c r="B36" i="12"/>
  <c r="F36" i="12" s="1"/>
  <c r="G47" i="12" l="1"/>
  <c r="G49" i="12"/>
  <c r="G36" i="12"/>
  <c r="C73" i="18"/>
  <c r="C50" i="18" s="1"/>
  <c r="C16" i="18" s="1"/>
  <c r="C8" i="18" s="1"/>
  <c r="F73" i="18"/>
  <c r="D16" i="18"/>
  <c r="D8" i="18" s="1"/>
  <c r="G168" i="18"/>
  <c r="F18" i="18"/>
  <c r="H18" i="18" s="1"/>
  <c r="G19" i="18"/>
  <c r="G136" i="18"/>
  <c r="G190" i="18"/>
  <c r="E16" i="18"/>
  <c r="F49" i="12"/>
  <c r="F45" i="12"/>
  <c r="F42" i="12"/>
  <c r="F40" i="12"/>
  <c r="F47" i="12"/>
  <c r="D44" i="12"/>
  <c r="D55" i="12" s="1"/>
  <c r="C44" i="12"/>
  <c r="C55" i="12" s="1"/>
  <c r="B44" i="12"/>
  <c r="B55" i="12" s="1"/>
  <c r="E44" i="12"/>
  <c r="F62" i="3"/>
  <c r="J62" i="3" s="1"/>
  <c r="E55" i="12" l="1"/>
  <c r="G55" i="12" s="1"/>
  <c r="G44" i="12"/>
  <c r="F50" i="18"/>
  <c r="H50" i="18" s="1"/>
  <c r="H73" i="18"/>
  <c r="G51" i="18"/>
  <c r="G73" i="18"/>
  <c r="F17" i="18"/>
  <c r="H17" i="18" s="1"/>
  <c r="G18" i="18"/>
  <c r="E8" i="18"/>
  <c r="F44" i="12"/>
  <c r="F55" i="12"/>
  <c r="G50" i="18" l="1"/>
  <c r="G17" i="18"/>
  <c r="F16" i="18"/>
  <c r="H16" i="18" s="1"/>
  <c r="F101" i="3"/>
  <c r="J101" i="3" s="1"/>
  <c r="F97" i="3"/>
  <c r="F91" i="3"/>
  <c r="F78" i="3"/>
  <c r="J78" i="3" s="1"/>
  <c r="J68" i="3"/>
  <c r="F94" i="3" l="1"/>
  <c r="F90" i="3"/>
  <c r="J90" i="3" s="1"/>
  <c r="F83" i="3"/>
  <c r="J83" i="3" s="1"/>
  <c r="J84" i="3"/>
  <c r="F8" i="18"/>
  <c r="H8" i="18" s="1"/>
  <c r="G16" i="18"/>
  <c r="J97" i="3"/>
  <c r="H104" i="3"/>
  <c r="F93" i="3"/>
  <c r="F57" i="3"/>
  <c r="F56" i="3" s="1"/>
  <c r="F50" i="3"/>
  <c r="J50" i="3" s="1"/>
  <c r="F46" i="3"/>
  <c r="J46" i="3" s="1"/>
  <c r="F31" i="3"/>
  <c r="F28" i="3"/>
  <c r="J28" i="3" s="1"/>
  <c r="F22" i="3"/>
  <c r="F19" i="3"/>
  <c r="F14" i="3"/>
  <c r="J14" i="3" s="1"/>
  <c r="F12" i="3"/>
  <c r="J12" i="3" s="1"/>
  <c r="J56" i="3" l="1"/>
  <c r="F21" i="3"/>
  <c r="J21" i="3" s="1"/>
  <c r="J22" i="3"/>
  <c r="F30" i="3"/>
  <c r="J31" i="3"/>
  <c r="G8" i="18"/>
  <c r="J94" i="3"/>
  <c r="G104" i="3"/>
  <c r="F24" i="3"/>
  <c r="J24" i="3" s="1"/>
  <c r="F11" i="3"/>
  <c r="F45" i="3"/>
  <c r="F44" i="3" s="1"/>
  <c r="F40" i="3" l="1"/>
  <c r="J30" i="3"/>
  <c r="F10" i="3"/>
  <c r="J45" i="3"/>
  <c r="J93" i="3"/>
  <c r="J11" i="3"/>
  <c r="J40" i="3" l="1"/>
  <c r="J10" i="3"/>
  <c r="F104" i="3"/>
  <c r="J44" i="3"/>
  <c r="I104" i="3"/>
  <c r="K104" i="3" s="1"/>
  <c r="J104" i="3" l="1"/>
  <c r="G28" i="1"/>
  <c r="H28" i="1"/>
  <c r="I28" i="1"/>
  <c r="G20" i="1" l="1"/>
  <c r="I20" i="1"/>
  <c r="K20" i="1" s="1"/>
  <c r="G17" i="1"/>
  <c r="I21" i="1"/>
  <c r="I30" i="1" s="1"/>
  <c r="F28" i="1"/>
  <c r="F20" i="1"/>
  <c r="F17" i="1"/>
  <c r="J17" i="1" s="1"/>
  <c r="F21" i="1" l="1"/>
  <c r="F30" i="1" s="1"/>
  <c r="J20" i="1"/>
  <c r="G21" i="1"/>
  <c r="G30" i="1" s="1"/>
  <c r="H21" i="1"/>
  <c r="H30" i="1" s="1"/>
  <c r="H13" i="15" l="1"/>
  <c r="G13" i="15"/>
  <c r="F13" i="15"/>
  <c r="E13" i="15"/>
  <c r="D13" i="15"/>
  <c r="H9" i="15"/>
  <c r="G9" i="15"/>
  <c r="F9" i="15"/>
  <c r="E9" i="15"/>
  <c r="D9" i="15"/>
  <c r="F11" i="14"/>
</calcChain>
</file>

<file path=xl/sharedStrings.xml><?xml version="1.0" encoding="utf-8"?>
<sst xmlns="http://schemas.openxmlformats.org/spreadsheetml/2006/main" count="635" uniqueCount="246">
  <si>
    <t>PRIHODI UKUPNO</t>
  </si>
  <si>
    <t>RASHODI UKUPNO</t>
  </si>
  <si>
    <t>RAZLIKA - VIŠAK / MANJAK</t>
  </si>
  <si>
    <t>Prihodi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</si>
  <si>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</si>
  <si>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</si>
  <si>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</si>
  <si>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</si>
  <si>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</si>
  <si>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</si>
  <si>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</si>
  <si>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</si>
  <si>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</si>
  <si>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</si>
  <si>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</si>
  <si>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>1 Opći prihodi i primici</t>
  </si>
  <si>
    <t>3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</si>
  <si>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</si>
  <si>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</si>
  <si>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</si>
  <si>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</si>
  <si>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</si>
  <si>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</si>
  <si>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</si>
  <si>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Plaće za redovan rad</t>
  </si>
  <si>
    <t>Naknade troškova zaposlenima</t>
  </si>
  <si>
    <t>Službena putovanja</t>
  </si>
  <si>
    <t>6=5/2*100</t>
  </si>
  <si>
    <t xml:space="preserve">IZVJEŠTAJ O PRIHODIMA I RASHODIMA PREMA EKONOMSKOJ KLASIFIKACIJI </t>
  </si>
  <si>
    <t>IZVJEŠTAJ O PRIHODIMA I RASHODIMA PREMA IZVORIMA FINANCIRANJA</t>
  </si>
  <si>
    <t xml:space="preserve">IZVJEŠTAJ RAČUNA FINANCIRANJA PREMA EKONOMSKOJ KLASIFIKACIJI 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</si>
  <si>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</si>
  <si>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</si>
  <si>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</si>
  <si>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</si>
  <si>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</si>
  <si>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</si>
  <si>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</si>
  <si>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</si>
  <si>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</si>
  <si>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</si>
  <si>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OŠ ANTE KOVAČIĆA, ZLATAR</t>
  </si>
  <si>
    <t xml:space="preserve">A. RAČUN PRIHODA I RASHODA </t>
  </si>
  <si>
    <t>Financijski rashodi</t>
  </si>
  <si>
    <t>PRIHODI</t>
  </si>
  <si>
    <t>Brojčana oznaka i naziv</t>
  </si>
  <si>
    <t>5.7.1 Ministarstvo EU</t>
  </si>
  <si>
    <t>RASHODI</t>
  </si>
  <si>
    <t>1.1 Opći prihodi i primici -izvorna sredstva KZŽ</t>
  </si>
  <si>
    <t>1.3. Decentralizacija</t>
  </si>
  <si>
    <t>3.1.1. Vlastiti prihodi</t>
  </si>
  <si>
    <t>4 Posebne namjene</t>
  </si>
  <si>
    <t>4.3.1. Posebne namjene</t>
  </si>
  <si>
    <t>5 Pomoći</t>
  </si>
  <si>
    <t>5.2.1 Ministarstvo</t>
  </si>
  <si>
    <t xml:space="preserve">5.2.1. Ministarstvo </t>
  </si>
  <si>
    <t>5.4. JLS</t>
  </si>
  <si>
    <t>5.4.1. Grad Zlatar</t>
  </si>
  <si>
    <t>RASHODI PREMA FUNKCIJSKOJ KLASIFIKACIJI</t>
  </si>
  <si>
    <t>UKUPNI RASHODI</t>
  </si>
  <si>
    <t>09 Obrazovanje</t>
  </si>
  <si>
    <t>091 Predškolsko i osnovno obrazovanje</t>
  </si>
  <si>
    <t>0912 Osnovno obrazovanje</t>
  </si>
  <si>
    <t>096 Dodatne usluge u obrazovanju-prehrana</t>
  </si>
  <si>
    <t>PRIMICI UKUPNO</t>
  </si>
  <si>
    <t>IZDACI UKUPNO</t>
  </si>
  <si>
    <t>Tekuće pomoći iz gradskih proračuna</t>
  </si>
  <si>
    <t>Ostali nespomenuti prihodi</t>
  </si>
  <si>
    <t>Prihodi od pruženih usluga</t>
  </si>
  <si>
    <t>Tekuće donacije</t>
  </si>
  <si>
    <t>Ostali rashodi za zaposlene</t>
  </si>
  <si>
    <t>Ostali financijski rashodi</t>
  </si>
  <si>
    <t>Ostali rashodi</t>
  </si>
  <si>
    <t>Doprinosi na plaće</t>
  </si>
  <si>
    <t>Tekuće donacije u naravi</t>
  </si>
  <si>
    <t>Stručno usavršavanje zaposlenika</t>
  </si>
  <si>
    <t>Ostale naknade troškova zaposlenima</t>
  </si>
  <si>
    <t>Energija</t>
  </si>
  <si>
    <t>Službena, radna i zastitna odjeća i obuća</t>
  </si>
  <si>
    <t>Usluge promidžbe i informiranja</t>
  </si>
  <si>
    <t>Komunalne usluge</t>
  </si>
  <si>
    <t>Računalne usluge</t>
  </si>
  <si>
    <t>Ostale usluge</t>
  </si>
  <si>
    <t>Premije osiguranja</t>
  </si>
  <si>
    <t>Članarine</t>
  </si>
  <si>
    <t>Pristojbe i naknade</t>
  </si>
  <si>
    <t>Uredska oprema i namještaj</t>
  </si>
  <si>
    <t xml:space="preserve">Knjige u knjižnicama </t>
  </si>
  <si>
    <t>Oprema za održavanje i zaštitu</t>
  </si>
  <si>
    <t>Pomoći iz nenadležnog proračuna</t>
  </si>
  <si>
    <t>Tekuće pomoći iz pror. koji nije nadležan</t>
  </si>
  <si>
    <t>Prijenosi između pror. kor. istog proračuna</t>
  </si>
  <si>
    <t>Prihodi po posebnim propisima</t>
  </si>
  <si>
    <t>Prihodi od prodaje robe i pruženih usluga</t>
  </si>
  <si>
    <t>Prihodi od prodaje proizvoda i pruž. usluga</t>
  </si>
  <si>
    <t>Donacije od prav. i fiz. osoba izvan prorač.</t>
  </si>
  <si>
    <t>Prihodi iz nadležnog proračuna i od HZZO-a temeljem ugovornih obveza</t>
  </si>
  <si>
    <t>Prihodi iz nadležnog proračuna</t>
  </si>
  <si>
    <t>Prih. iz nadl. pror. za nabavu nefin. imovine</t>
  </si>
  <si>
    <t>UKUPNI PRIHODI POSLOVANJA</t>
  </si>
  <si>
    <t>Višak prihoda poslovanja - preneseni</t>
  </si>
  <si>
    <t>Plaće</t>
  </si>
  <si>
    <t>Plaće za prekovremeni rad</t>
  </si>
  <si>
    <t>Plaće za posebne uvjete rada</t>
  </si>
  <si>
    <t>Dop. za obav. zdrav. osig. na plaću</t>
  </si>
  <si>
    <t>Prijevoz na posao</t>
  </si>
  <si>
    <t>Materijal i energija</t>
  </si>
  <si>
    <t>Uredski mat. i ostali mat. rashodi</t>
  </si>
  <si>
    <t>Namirnice</t>
  </si>
  <si>
    <t>Sitni inventar</t>
  </si>
  <si>
    <t>Rashodi za usluge</t>
  </si>
  <si>
    <t>Usluge telefona, pošte i prijevoza</t>
  </si>
  <si>
    <t>Usluge tek. i invest. održavanja</t>
  </si>
  <si>
    <t>Zdravstvene usluge</t>
  </si>
  <si>
    <t xml:space="preserve">Intelektualne usluge </t>
  </si>
  <si>
    <t>Ostali nespom. rashodi poslovanja</t>
  </si>
  <si>
    <t>Ostali rashodi poslovanja</t>
  </si>
  <si>
    <t>Bankarske usluge i usluge platnog prometa</t>
  </si>
  <si>
    <t>Postrojenja i oprema</t>
  </si>
  <si>
    <t>Oprema</t>
  </si>
  <si>
    <t>Knjige</t>
  </si>
  <si>
    <t>Doprinosi za zapošljavanje</t>
  </si>
  <si>
    <t>Tekuće pomoći temeljem prijenosa  EU sredstava</t>
  </si>
  <si>
    <t>Pomoći temeljem prijenosa  EU sredstava</t>
  </si>
  <si>
    <t xml:space="preserve">Pomoći proračunu iz drugih proračuna i izvanproračunskim korisnicima </t>
  </si>
  <si>
    <t>Tekući prijenosi između pr. korisn. istog proračuna</t>
  </si>
  <si>
    <t>Rashodi za nabavu proizved. dug. imovine</t>
  </si>
  <si>
    <t>PROGRAM 1001</t>
  </si>
  <si>
    <t>SOCIJALNA ZAŠTITA - IZNAD STANDARDA</t>
  </si>
  <si>
    <t>Aktivnost A102000</t>
  </si>
  <si>
    <t>Pomoć obiteljima i samcima - Dječji proračun</t>
  </si>
  <si>
    <t>Izvor financiranja 1.1.</t>
  </si>
  <si>
    <t>PROGRAM 1000</t>
  </si>
  <si>
    <t>OSNOVNO OBRAZOVANJE - ZAKONSKI STANDARD</t>
  </si>
  <si>
    <t>Redovni poslovi ustanova osnovnog obrazovanja</t>
  </si>
  <si>
    <t>Aktivnost A102001</t>
  </si>
  <si>
    <t>1.1 Opći prihodi i primici KZŽ</t>
  </si>
  <si>
    <t>PROGRAM J01 OBRAZOVANJE</t>
  </si>
  <si>
    <t>Izvor  1.3. DECENTRALIZACIJA</t>
  </si>
  <si>
    <t>Izvor  3.1.1 VLASTITI PRIHODI</t>
  </si>
  <si>
    <t>Izvor  4.3.1 POSEBNE NAMJENE</t>
  </si>
  <si>
    <t>Izvor  5.2.1 MINISTARSTVO</t>
  </si>
  <si>
    <t>Izvor  5.4.1 JLS Grad Zlatar</t>
  </si>
  <si>
    <t>Izvor  5.7.1 Ministarstvo prijenos EU</t>
  </si>
  <si>
    <t>DOPUNSKI NASTAVNI I VANNASTAVNI PROGRAM ŠKOLA I OBRAZ. INSTIT.</t>
  </si>
  <si>
    <t>Financiranje - ostali rashodi OŠ</t>
  </si>
  <si>
    <t>Dopunski nastavni i vannastavni program škola i obraz. Institucija</t>
  </si>
  <si>
    <t>E-tehničar</t>
  </si>
  <si>
    <t>PROGRAM B01  SOCIJALNA SKRB</t>
  </si>
  <si>
    <t>UKUPNO</t>
  </si>
  <si>
    <t>II. POSEBNI DIO - rashodi prema izvorima financiranja, programima i aktivnostima</t>
  </si>
  <si>
    <t>OSNOVNA ŠKOLA ANTE KOVAČIĆA</t>
  </si>
  <si>
    <t>Vladimira Nazora 1, 49250 ZLATAR</t>
  </si>
  <si>
    <t>IZVJEŠTAJ RAČUNA FINANCIRANJA PREMA IZVORIMA FINANCIRANJA</t>
  </si>
  <si>
    <t>R a z l i k a (prihodi+višak prihoda-rashodi)</t>
  </si>
  <si>
    <t>3.1 VLASTITI PRIHODI</t>
  </si>
  <si>
    <t>922 VIŠAK PRIHODA PRENESENI</t>
  </si>
  <si>
    <t>4.3 PRIHODI ZA POSEBNE NAMJENE</t>
  </si>
  <si>
    <t>UKUPNI PRIHODI</t>
  </si>
  <si>
    <t>Razlika (prihodi-rashodi)</t>
  </si>
  <si>
    <t>Višak prihoda preneseni</t>
  </si>
  <si>
    <t>Višak prihoda raspoloživ u sljedećem razdoblju</t>
  </si>
  <si>
    <t xml:space="preserve">92 Višak prihoda </t>
  </si>
  <si>
    <t>Višak prihoda poslovanja</t>
  </si>
  <si>
    <t>1.1 OPĆI PRIHODI I PRIMICI</t>
  </si>
  <si>
    <t xml:space="preserve">       R a z l i k a ( prihodi-rashodi+višak)</t>
  </si>
  <si>
    <t>UKUPNO PRIHODI:</t>
  </si>
  <si>
    <t>UKUPNO PRIHODI + PRENESENI VIŠAK</t>
  </si>
  <si>
    <t>Doprinosi za mirovinsko osiguranje</t>
  </si>
  <si>
    <t>Prihodi od prodaje proizvoda i usluga</t>
  </si>
  <si>
    <t>Izvršenje 1.1.2024.-30.6.2024.</t>
  </si>
  <si>
    <t>5.2 +5.4 +5.7 POMOĆI (DP+JLS+EU)</t>
  </si>
  <si>
    <t>Namirnice-tr. Natj.</t>
  </si>
  <si>
    <t>Intelektualne usluge - građanski odgoj</t>
  </si>
  <si>
    <t>Prihodi od prodaje nefinancijske imovine</t>
  </si>
  <si>
    <t>Prihodi od prodaje proizvedene dugotrajne imovine</t>
  </si>
  <si>
    <t>Prihodi od prodaje građevinskih objekata</t>
  </si>
  <si>
    <t>Stambeni objekti</t>
  </si>
  <si>
    <t>7.1.1  PRIHODI OD PRODAJE NEFINANCIJSKE IMOVINE</t>
  </si>
  <si>
    <t>7.1.1 Prihodi od prodaje nefinancijske imovine</t>
  </si>
  <si>
    <t>7. Prihodi od prodaje nefinancijske imovine</t>
  </si>
  <si>
    <t>Rashodi poslovanja</t>
  </si>
  <si>
    <t>Izvršenje 1.1.2025.-30.6.2025.</t>
  </si>
  <si>
    <t>1. REBALANS</t>
  </si>
  <si>
    <t>T103020 Projekt Baltazar 7</t>
  </si>
  <si>
    <t>Izvor   6.2.1 DONACIJE</t>
  </si>
  <si>
    <t>IZVORNI PLAN za 2025.</t>
  </si>
  <si>
    <t>6. Donacije</t>
  </si>
  <si>
    <t>6.2.1 Donacije</t>
  </si>
  <si>
    <t>Izvor   7.1.1 PRIHODI OD PRODAJE NEFINANCIJSKE IMOVINE</t>
  </si>
  <si>
    <t>PROGRAM 1020</t>
  </si>
  <si>
    <t>Aktivnost A102002</t>
  </si>
  <si>
    <t>Aktivnost A102009 Fotonapon PPA</t>
  </si>
  <si>
    <t>OŠ Zlatar - fotonapon</t>
  </si>
  <si>
    <t>Izvor 1.1. OPĆI PRIHODI I PRIMICI</t>
  </si>
  <si>
    <t>Izvor  1.1 Opći prihodi i primici</t>
  </si>
  <si>
    <t>Izvor   5.2 Ministarstvo</t>
  </si>
  <si>
    <t>Izvor  5.7. Ministarstvo EU</t>
  </si>
  <si>
    <t>Tekući projekti -  T102007 Baltazar 8</t>
  </si>
  <si>
    <t>POLUGODIŠNJI IZVJEŠTAJ O IZVRŠENJU FINANCIJSKOG PLANA ZA 2025. GODINU</t>
  </si>
  <si>
    <t>Naknade građanima i kućanstvima</t>
  </si>
  <si>
    <t>Ostale naknade građanima i kućanstvima  iz proračuna</t>
  </si>
  <si>
    <t>Ost. naknade građanima i kućanstvima  iz proračuna</t>
  </si>
  <si>
    <t>Ostale naknade građanima i kućanstvima iz proračuna</t>
  </si>
  <si>
    <t>OŠ Zlatar - kupnja kombija</t>
  </si>
  <si>
    <t>Izvor 1.1. Opći prihodi i primici                                                      Aktivnost A102006 Program građanskog odgoja u školama</t>
  </si>
  <si>
    <t>Tekući projekt T102001 dopunska stedstva za materijalne rashode i opremu škola</t>
  </si>
  <si>
    <t>6.2.1 DONACIJE</t>
  </si>
  <si>
    <t>Kapitalne pomoći temeljem prijenosa  EU sredstava</t>
  </si>
  <si>
    <t>Zatezne kamate</t>
  </si>
  <si>
    <t>Građevinski objekti</t>
  </si>
  <si>
    <t>Zgrade znanstvenih i obrazovnih institucija</t>
  </si>
  <si>
    <t>Ostale nespomenute usluge</t>
  </si>
  <si>
    <t>Računala i računalna oprema</t>
  </si>
  <si>
    <t>Zgrade znanstvenih i obrazovnih institucijama</t>
  </si>
  <si>
    <t>Ostali rashodi za zaposlene PUN</t>
  </si>
  <si>
    <t xml:space="preserve">                     Izvještaj o danim zajmovima i potraživanjima po danim zajmovima</t>
  </si>
  <si>
    <t xml:space="preserve"> Za razdoblje od 01.01.2025. do 30.06.2025.</t>
  </si>
  <si>
    <t>Redni broj</t>
  </si>
  <si>
    <t>Datum odluke o davanju zajma</t>
  </si>
  <si>
    <t>Datum sklapanja ugovora</t>
  </si>
  <si>
    <t>Naziv korisnika zajma i namjena</t>
  </si>
  <si>
    <t>Valutna jedinica</t>
  </si>
  <si>
    <t>Iznos zajma u valuti</t>
  </si>
  <si>
    <t>Potraživanja po danim zajmovima</t>
  </si>
  <si>
    <t>Posljednja godina dospijeća</t>
  </si>
  <si>
    <t xml:space="preserve">   Izvještaj o zaduživanju na domaćem i stranom tržištu novca i kapitala</t>
  </si>
  <si>
    <t xml:space="preserve">                                       Za razdoblje od 01.01.2025. do 30.06.2025.</t>
  </si>
  <si>
    <t>Obveza</t>
  </si>
  <si>
    <t>Vrsta instrumenta</t>
  </si>
  <si>
    <t>Datum ugovora</t>
  </si>
  <si>
    <t>Kamatna stopa</t>
  </si>
  <si>
    <t>Rok povrata</t>
  </si>
  <si>
    <t>Iznos godišnjeg povrata</t>
  </si>
  <si>
    <t>Stanje 01.01.2025.</t>
  </si>
  <si>
    <t>Povrat 2025.</t>
  </si>
  <si>
    <t>Stanje 30.06.2025.</t>
  </si>
  <si>
    <t>OŠ Ante Kovačića nema danih zajmova i potraživanja po danim zajmovima</t>
  </si>
  <si>
    <t xml:space="preserve">URBROJ: </t>
  </si>
  <si>
    <t>KLASA:</t>
  </si>
  <si>
    <t>Iznos zajma u eurima</t>
  </si>
  <si>
    <t>INDEKS*</t>
  </si>
  <si>
    <t>7=5/4*100</t>
  </si>
  <si>
    <t>Zlatar, 24.7.2025.</t>
  </si>
  <si>
    <t xml:space="preserve">OŠ Ante Kovačića nije se zaduživala </t>
  </si>
  <si>
    <t>Zakupnine i najamnine za prijevozna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</si>
</sst>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MS Sans Serif"/>
      <charset val="238"/>
    </font>
    <font>
      <sz val="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18"/>
      <color rgb="FFFF0000"/>
      <name val="Arial"/>
      <family val="2"/>
      <charset val="238"/>
    </font>
    <font>
      <sz val="18"/>
      <color rgb="FFFF0000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0"/>
      <color rgb="FF222222"/>
      <name val="Arial"/>
      <family val="2"/>
      <charset val="238"/>
    </font>
    <font>
      <sz val="11"/>
      <name val="Arial"/>
      <family val="2"/>
      <charset val="238"/>
    </font>
    <font>
      <b/>
      <sz val="9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9" fillId="0" borderId="0"/>
    <xf numFmtId="0" fontId="34" fillId="0" borderId="0"/>
  </cellStyleXfs>
  <cellXfs count="38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0" fillId="3" borderId="0" xfId="0" applyFill="1"/>
    <xf numFmtId="0" fontId="7" fillId="3" borderId="3" xfId="0" applyFont="1" applyFill="1" applyBorder="1" applyAlignment="1">
      <alignment wrapText="1"/>
    </xf>
    <xf numFmtId="3" fontId="5" fillId="3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16" fillId="0" borderId="0" xfId="0" applyFont="1"/>
    <xf numFmtId="0" fontId="3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" fontId="9" fillId="2" borderId="3" xfId="0" applyNumberFormat="1" applyFont="1" applyFill="1" applyBorder="1" applyAlignment="1">
      <alignment horizontal="left" vertical="center"/>
    </xf>
    <xf numFmtId="16" fontId="17" fillId="2" borderId="3" xfId="0" applyNumberFormat="1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8" fillId="0" borderId="3" xfId="0" applyFont="1" applyBorder="1"/>
    <xf numFmtId="4" fontId="18" fillId="0" borderId="3" xfId="0" applyNumberFormat="1" applyFont="1" applyBorder="1"/>
    <xf numFmtId="3" fontId="6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3" fontId="3" fillId="2" borderId="3" xfId="0" applyNumberFormat="1" applyFont="1" applyFill="1" applyBorder="1" applyAlignment="1">
      <alignment horizontal="right" wrapText="1"/>
    </xf>
    <xf numFmtId="3" fontId="8" fillId="0" borderId="3" xfId="0" applyNumberFormat="1" applyFont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8" fillId="3" borderId="3" xfId="0" applyNumberFormat="1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wrapText="1"/>
    </xf>
    <xf numFmtId="0" fontId="20" fillId="0" borderId="0" xfId="0" applyFont="1"/>
    <xf numFmtId="0" fontId="1" fillId="0" borderId="0" xfId="0" applyFont="1"/>
    <xf numFmtId="0" fontId="21" fillId="0" borderId="0" xfId="0" applyFont="1"/>
    <xf numFmtId="4" fontId="3" fillId="0" borderId="4" xfId="0" applyNumberFormat="1" applyFont="1" applyBorder="1" applyAlignment="1">
      <alignment horizontal="right" vertical="center" wrapText="1"/>
    </xf>
    <xf numFmtId="4" fontId="8" fillId="0" borderId="3" xfId="0" quotePrefix="1" applyNumberFormat="1" applyFont="1" applyBorder="1" applyAlignment="1">
      <alignment horizontal="right" vertical="center"/>
    </xf>
    <xf numFmtId="0" fontId="10" fillId="0" borderId="3" xfId="0" quotePrefix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right" vertical="center" wrapText="1"/>
    </xf>
    <xf numFmtId="0" fontId="8" fillId="0" borderId="3" xfId="0" quotePrefix="1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/>
    </xf>
    <xf numFmtId="4" fontId="10" fillId="0" borderId="3" xfId="0" quotePrefix="1" applyNumberFormat="1" applyFont="1" applyBorder="1" applyAlignment="1">
      <alignment horizontal="right" vertical="center"/>
    </xf>
    <xf numFmtId="0" fontId="22" fillId="0" borderId="0" xfId="0" applyFont="1"/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horizontal="right" wrapText="1"/>
    </xf>
    <xf numFmtId="4" fontId="23" fillId="4" borderId="3" xfId="0" applyNumberFormat="1" applyFont="1" applyFill="1" applyBorder="1" applyAlignment="1">
      <alignment horizontal="right" wrapText="1"/>
    </xf>
    <xf numFmtId="3" fontId="23" fillId="4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wrapText="1"/>
    </xf>
    <xf numFmtId="4" fontId="23" fillId="0" borderId="3" xfId="0" applyNumberFormat="1" applyFont="1" applyBorder="1" applyAlignment="1">
      <alignment horizontal="right" wrapText="1"/>
    </xf>
    <xf numFmtId="0" fontId="10" fillId="2" borderId="3" xfId="0" applyFont="1" applyFill="1" applyBorder="1" applyAlignment="1">
      <alignment horizontal="left" wrapText="1"/>
    </xf>
    <xf numFmtId="16" fontId="9" fillId="2" borderId="3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17" fillId="2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 wrapText="1"/>
    </xf>
    <xf numFmtId="0" fontId="25" fillId="0" borderId="0" xfId="0" applyFont="1"/>
    <xf numFmtId="0" fontId="6" fillId="0" borderId="0" xfId="0" applyFont="1" applyAlignment="1">
      <alignment horizontal="center" vertical="center" wrapText="1"/>
    </xf>
    <xf numFmtId="0" fontId="18" fillId="0" borderId="0" xfId="0" applyFont="1"/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 wrapText="1"/>
    </xf>
    <xf numFmtId="4" fontId="23" fillId="6" borderId="3" xfId="0" applyNumberFormat="1" applyFont="1" applyFill="1" applyBorder="1" applyAlignment="1">
      <alignment horizontal="right" wrapText="1"/>
    </xf>
    <xf numFmtId="4" fontId="6" fillId="2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2" fontId="23" fillId="4" borderId="3" xfId="0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right" wrapText="1"/>
    </xf>
    <xf numFmtId="0" fontId="18" fillId="6" borderId="3" xfId="0" applyFont="1" applyFill="1" applyBorder="1" applyAlignment="1">
      <alignment horizontal="right" wrapText="1"/>
    </xf>
    <xf numFmtId="4" fontId="18" fillId="7" borderId="3" xfId="0" applyNumberFormat="1" applyFont="1" applyFill="1" applyBorder="1" applyAlignment="1">
      <alignment horizontal="right" wrapText="1"/>
    </xf>
    <xf numFmtId="4" fontId="10" fillId="0" borderId="3" xfId="0" applyNumberFormat="1" applyFont="1" applyBorder="1" applyAlignment="1">
      <alignment horizontal="right" wrapText="1"/>
    </xf>
    <xf numFmtId="4" fontId="23" fillId="7" borderId="3" xfId="0" applyNumberFormat="1" applyFont="1" applyFill="1" applyBorder="1" applyAlignment="1">
      <alignment horizontal="right" wrapText="1"/>
    </xf>
    <xf numFmtId="4" fontId="18" fillId="0" borderId="3" xfId="0" applyNumberFormat="1" applyFont="1" applyBorder="1" applyAlignment="1">
      <alignment horizontal="right" wrapText="1"/>
    </xf>
    <xf numFmtId="3" fontId="23" fillId="0" borderId="3" xfId="0" applyNumberFormat="1" applyFont="1" applyBorder="1" applyAlignment="1">
      <alignment horizontal="right" wrapText="1"/>
    </xf>
    <xf numFmtId="3" fontId="8" fillId="0" borderId="3" xfId="0" applyNumberFormat="1" applyFont="1" applyBorder="1" applyAlignment="1">
      <alignment horizontal="right" wrapText="1"/>
    </xf>
    <xf numFmtId="3" fontId="10" fillId="0" borderId="3" xfId="0" applyNumberFormat="1" applyFont="1" applyBorder="1" applyAlignment="1">
      <alignment horizontal="right" wrapText="1"/>
    </xf>
    <xf numFmtId="4" fontId="18" fillId="0" borderId="0" xfId="0" applyNumberFormat="1" applyFont="1"/>
    <xf numFmtId="0" fontId="24" fillId="0" borderId="0" xfId="0" applyFont="1"/>
    <xf numFmtId="4" fontId="24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right" wrapText="1"/>
    </xf>
    <xf numFmtId="3" fontId="23" fillId="6" borderId="3" xfId="0" applyNumberFormat="1" applyFont="1" applyFill="1" applyBorder="1" applyAlignment="1">
      <alignment horizontal="right" wrapText="1"/>
    </xf>
    <xf numFmtId="3" fontId="23" fillId="7" borderId="3" xfId="0" applyNumberFormat="1" applyFont="1" applyFill="1" applyBorder="1" applyAlignment="1">
      <alignment horizontal="right" wrapText="1"/>
    </xf>
    <xf numFmtId="3" fontId="18" fillId="0" borderId="3" xfId="0" applyNumberFormat="1" applyFont="1" applyBorder="1" applyAlignment="1">
      <alignment horizontal="right" wrapText="1"/>
    </xf>
    <xf numFmtId="4" fontId="6" fillId="3" borderId="3" xfId="0" quotePrefix="1" applyNumberFormat="1" applyFont="1" applyFill="1" applyBorder="1" applyAlignment="1">
      <alignment horizontal="right" wrapText="1"/>
    </xf>
    <xf numFmtId="3" fontId="4" fillId="0" borderId="0" xfId="0" applyNumberFormat="1" applyFont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 wrapText="1"/>
    </xf>
    <xf numFmtId="4" fontId="8" fillId="0" borderId="3" xfId="0" applyNumberFormat="1" applyFont="1" applyBorder="1" applyAlignment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/>
    </xf>
    <xf numFmtId="0" fontId="27" fillId="0" borderId="0" xfId="0" applyFont="1" applyAlignment="1">
      <alignment vertical="center" wrapText="1"/>
    </xf>
    <xf numFmtId="0" fontId="26" fillId="0" borderId="0" xfId="0" applyFont="1"/>
    <xf numFmtId="0" fontId="15" fillId="0" borderId="0" xfId="0" applyFont="1"/>
    <xf numFmtId="0" fontId="28" fillId="0" borderId="0" xfId="0" applyFont="1"/>
    <xf numFmtId="0" fontId="23" fillId="0" borderId="0" xfId="0" applyFont="1"/>
    <xf numFmtId="3" fontId="6" fillId="4" borderId="3" xfId="0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right"/>
    </xf>
    <xf numFmtId="49" fontId="23" fillId="0" borderId="3" xfId="0" applyNumberFormat="1" applyFont="1" applyBorder="1" applyAlignment="1">
      <alignment horizontal="left" vertical="center" wrapText="1"/>
    </xf>
    <xf numFmtId="3" fontId="10" fillId="0" borderId="3" xfId="0" quotePrefix="1" applyNumberFormat="1" applyFont="1" applyBorder="1" applyAlignment="1">
      <alignment horizontal="right" vertical="center"/>
    </xf>
    <xf numFmtId="49" fontId="18" fillId="0" borderId="3" xfId="0" applyNumberFormat="1" applyFont="1" applyBorder="1" applyAlignment="1">
      <alignment horizontal="left" vertical="center" wrapText="1"/>
    </xf>
    <xf numFmtId="0" fontId="17" fillId="0" borderId="3" xfId="0" quotePrefix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 wrapText="1"/>
    </xf>
    <xf numFmtId="4" fontId="10" fillId="0" borderId="3" xfId="0" quotePrefix="1" applyNumberFormat="1" applyFont="1" applyBorder="1" applyAlignment="1">
      <alignment horizontal="right" vertical="center" wrapText="1"/>
    </xf>
    <xf numFmtId="3" fontId="10" fillId="0" borderId="3" xfId="0" quotePrefix="1" applyNumberFormat="1" applyFont="1" applyBorder="1" applyAlignment="1">
      <alignment horizontal="right" vertical="center" wrapText="1"/>
    </xf>
    <xf numFmtId="0" fontId="17" fillId="0" borderId="3" xfId="0" quotePrefix="1" applyFont="1" applyBorder="1" applyAlignment="1">
      <alignment horizontal="left" vertical="center" wrapText="1"/>
    </xf>
    <xf numFmtId="0" fontId="17" fillId="0" borderId="6" xfId="0" quotePrefix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0" fillId="8" borderId="3" xfId="0" applyFont="1" applyFill="1" applyBorder="1" applyAlignment="1">
      <alignment horizontal="left" vertical="center" wrapText="1"/>
    </xf>
    <xf numFmtId="4" fontId="10" fillId="8" borderId="3" xfId="0" applyNumberFormat="1" applyFont="1" applyFill="1" applyBorder="1" applyAlignment="1">
      <alignment horizontal="right" vertical="center" wrapText="1"/>
    </xf>
    <xf numFmtId="3" fontId="10" fillId="8" borderId="3" xfId="0" applyNumberFormat="1" applyFont="1" applyFill="1" applyBorder="1" applyAlignment="1">
      <alignment horizontal="right" vertical="center" wrapText="1"/>
    </xf>
    <xf numFmtId="3" fontId="8" fillId="0" borderId="3" xfId="0" quotePrefix="1" applyNumberFormat="1" applyFont="1" applyBorder="1" applyAlignment="1">
      <alignment horizontal="right" vertical="center"/>
    </xf>
    <xf numFmtId="0" fontId="8" fillId="8" borderId="3" xfId="0" applyFont="1" applyFill="1" applyBorder="1" applyAlignment="1">
      <alignment horizontal="left" vertical="center" wrapText="1"/>
    </xf>
    <xf numFmtId="0" fontId="10" fillId="8" borderId="3" xfId="0" quotePrefix="1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23" fillId="0" borderId="3" xfId="0" applyFont="1" applyBorder="1"/>
    <xf numFmtId="0" fontId="17" fillId="4" borderId="3" xfId="0" quotePrefix="1" applyFont="1" applyFill="1" applyBorder="1" applyAlignment="1">
      <alignment horizontal="left"/>
    </xf>
    <xf numFmtId="4" fontId="10" fillId="4" borderId="3" xfId="0" quotePrefix="1" applyNumberFormat="1" applyFont="1" applyFill="1" applyBorder="1" applyAlignment="1">
      <alignment horizontal="right"/>
    </xf>
    <xf numFmtId="2" fontId="10" fillId="4" borderId="3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2" fontId="23" fillId="7" borderId="3" xfId="0" applyNumberFormat="1" applyFont="1" applyFill="1" applyBorder="1" applyAlignment="1">
      <alignment horizontal="righ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7" borderId="3" xfId="0" applyNumberFormat="1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2" fontId="6" fillId="6" borderId="1" xfId="0" applyNumberFormat="1" applyFont="1" applyFill="1" applyBorder="1" applyAlignment="1">
      <alignment horizontal="center" wrapText="1"/>
    </xf>
    <xf numFmtId="2" fontId="6" fillId="6" borderId="3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 wrapText="1"/>
    </xf>
    <xf numFmtId="0" fontId="23" fillId="7" borderId="3" xfId="0" applyFont="1" applyFill="1" applyBorder="1" applyAlignment="1">
      <alignment wrapText="1"/>
    </xf>
    <xf numFmtId="0" fontId="18" fillId="7" borderId="3" xfId="0" applyFont="1" applyFill="1" applyBorder="1" applyAlignment="1">
      <alignment wrapText="1"/>
    </xf>
    <xf numFmtId="0" fontId="29" fillId="0" borderId="0" xfId="0" applyFont="1"/>
    <xf numFmtId="0" fontId="10" fillId="0" borderId="3" xfId="0" applyFont="1" applyBorder="1" applyAlignment="1">
      <alignment horizontal="left" wrapText="1"/>
    </xf>
    <xf numFmtId="0" fontId="8" fillId="0" borderId="3" xfId="0" quotePrefix="1" applyFont="1" applyBorder="1" applyAlignment="1">
      <alignment horizontal="left"/>
    </xf>
    <xf numFmtId="0" fontId="23" fillId="7" borderId="3" xfId="0" applyFont="1" applyFill="1" applyBorder="1" applyAlignment="1">
      <alignment horizontal="left" wrapText="1"/>
    </xf>
    <xf numFmtId="0" fontId="23" fillId="0" borderId="0" xfId="0" applyFont="1" applyAlignment="1">
      <alignment horizontal="left"/>
    </xf>
    <xf numFmtId="0" fontId="18" fillId="7" borderId="3" xfId="0" applyFont="1" applyFill="1" applyBorder="1" applyAlignment="1">
      <alignment horizontal="left" wrapText="1"/>
    </xf>
    <xf numFmtId="0" fontId="29" fillId="0" borderId="0" xfId="0" applyFont="1" applyAlignment="1">
      <alignment horizontal="left"/>
    </xf>
    <xf numFmtId="0" fontId="10" fillId="0" borderId="3" xfId="0" quotePrefix="1" applyFont="1" applyBorder="1" applyAlignment="1">
      <alignment horizontal="left"/>
    </xf>
    <xf numFmtId="0" fontId="8" fillId="0" borderId="3" xfId="0" quotePrefix="1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23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wrapText="1"/>
    </xf>
    <xf numFmtId="0" fontId="10" fillId="7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left" wrapText="1"/>
    </xf>
    <xf numFmtId="0" fontId="8" fillId="2" borderId="3" xfId="0" quotePrefix="1" applyFont="1" applyFill="1" applyBorder="1" applyAlignment="1">
      <alignment horizontal="left"/>
    </xf>
    <xf numFmtId="0" fontId="10" fillId="0" borderId="3" xfId="0" quotePrefix="1" applyFont="1" applyBorder="1" applyAlignment="1">
      <alignment horizontal="left" wrapText="1"/>
    </xf>
    <xf numFmtId="0" fontId="18" fillId="4" borderId="3" xfId="0" applyFont="1" applyFill="1" applyBorder="1" applyAlignment="1">
      <alignment wrapText="1"/>
    </xf>
    <xf numFmtId="0" fontId="25" fillId="0" borderId="0" xfId="0" applyFont="1" applyAlignment="1">
      <alignment horizontal="left"/>
    </xf>
    <xf numFmtId="4" fontId="10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 vertical="center" wrapText="1"/>
    </xf>
    <xf numFmtId="0" fontId="7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12" fillId="0" borderId="0" xfId="0" applyFont="1"/>
    <xf numFmtId="3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2" fontId="18" fillId="0" borderId="3" xfId="0" applyNumberFormat="1" applyFont="1" applyBorder="1"/>
    <xf numFmtId="0" fontId="10" fillId="4" borderId="3" xfId="0" applyFont="1" applyFill="1" applyBorder="1" applyAlignment="1">
      <alignment vertical="center" wrapText="1"/>
    </xf>
    <xf numFmtId="0" fontId="10" fillId="4" borderId="3" xfId="0" quotePrefix="1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/>
    </xf>
    <xf numFmtId="4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>
      <alignment horizontal="right" wrapText="1"/>
    </xf>
    <xf numFmtId="4" fontId="18" fillId="4" borderId="3" xfId="0" applyNumberFormat="1" applyFont="1" applyFill="1" applyBorder="1"/>
    <xf numFmtId="2" fontId="18" fillId="4" borderId="3" xfId="0" applyNumberFormat="1" applyFont="1" applyFill="1" applyBorder="1"/>
    <xf numFmtId="4" fontId="10" fillId="4" borderId="3" xfId="0" applyNumberFormat="1" applyFont="1" applyFill="1" applyBorder="1" applyAlignment="1">
      <alignment horizontal="right"/>
    </xf>
    <xf numFmtId="4" fontId="23" fillId="4" borderId="3" xfId="0" applyNumberFormat="1" applyFont="1" applyFill="1" applyBorder="1"/>
    <xf numFmtId="2" fontId="6" fillId="4" borderId="3" xfId="0" applyNumberFormat="1" applyFont="1" applyFill="1" applyBorder="1" applyAlignment="1">
      <alignment horizontal="right"/>
    </xf>
    <xf numFmtId="0" fontId="18" fillId="4" borderId="3" xfId="0" applyFont="1" applyFill="1" applyBorder="1"/>
    <xf numFmtId="0" fontId="3" fillId="3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2" fontId="18" fillId="8" borderId="3" xfId="0" applyNumberFormat="1" applyFont="1" applyFill="1" applyBorder="1"/>
    <xf numFmtId="0" fontId="9" fillId="8" borderId="3" xfId="0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right"/>
    </xf>
    <xf numFmtId="3" fontId="6" fillId="8" borderId="3" xfId="0" applyNumberFormat="1" applyFont="1" applyFill="1" applyBorder="1" applyAlignment="1">
      <alignment horizontal="right"/>
    </xf>
    <xf numFmtId="2" fontId="23" fillId="8" borderId="3" xfId="0" applyNumberFormat="1" applyFont="1" applyFill="1" applyBorder="1"/>
    <xf numFmtId="4" fontId="10" fillId="8" borderId="3" xfId="0" applyNumberFormat="1" applyFont="1" applyFill="1" applyBorder="1" applyAlignment="1">
      <alignment horizontal="right"/>
    </xf>
    <xf numFmtId="3" fontId="10" fillId="8" borderId="3" xfId="0" applyNumberFormat="1" applyFont="1" applyFill="1" applyBorder="1" applyAlignment="1">
      <alignment horizontal="right"/>
    </xf>
    <xf numFmtId="0" fontId="10" fillId="8" borderId="3" xfId="0" quotePrefix="1" applyFont="1" applyFill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right"/>
    </xf>
    <xf numFmtId="2" fontId="23" fillId="0" borderId="3" xfId="0" applyNumberFormat="1" applyFont="1" applyBorder="1"/>
    <xf numFmtId="0" fontId="10" fillId="0" borderId="3" xfId="0" quotePrefix="1" applyFont="1" applyBorder="1" applyAlignment="1">
      <alignment horizontal="center" vertical="center" wrapText="1"/>
    </xf>
    <xf numFmtId="2" fontId="10" fillId="8" borderId="3" xfId="0" applyNumberFormat="1" applyFont="1" applyFill="1" applyBorder="1"/>
    <xf numFmtId="4" fontId="10" fillId="3" borderId="3" xfId="0" applyNumberFormat="1" applyFont="1" applyFill="1" applyBorder="1" applyAlignment="1">
      <alignment vertical="center"/>
    </xf>
    <xf numFmtId="4" fontId="10" fillId="0" borderId="3" xfId="0" applyNumberFormat="1" applyFont="1" applyBorder="1" applyAlignment="1">
      <alignment vertical="center" wrapText="1"/>
    </xf>
    <xf numFmtId="3" fontId="10" fillId="0" borderId="3" xfId="0" applyNumberFormat="1" applyFont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/>
    </xf>
    <xf numFmtId="3" fontId="8" fillId="0" borderId="3" xfId="0" applyNumberFormat="1" applyFont="1" applyBorder="1" applyAlignment="1">
      <alignment horizontal="right"/>
    </xf>
    <xf numFmtId="3" fontId="8" fillId="4" borderId="3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center" vertical="center" wrapText="1"/>
    </xf>
    <xf numFmtId="3" fontId="18" fillId="6" borderId="3" xfId="0" applyNumberFormat="1" applyFont="1" applyFill="1" applyBorder="1" applyAlignment="1">
      <alignment horizontal="right" wrapText="1"/>
    </xf>
    <xf numFmtId="3" fontId="18" fillId="7" borderId="3" xfId="0" applyNumberFormat="1" applyFont="1" applyFill="1" applyBorder="1" applyAlignment="1">
      <alignment horizontal="right" wrapText="1"/>
    </xf>
    <xf numFmtId="20" fontId="0" fillId="0" borderId="0" xfId="0" applyNumberFormat="1"/>
    <xf numFmtId="4" fontId="8" fillId="0" borderId="3" xfId="0" quotePrefix="1" applyNumberFormat="1" applyFont="1" applyBorder="1" applyAlignment="1">
      <alignment horizontal="right" vertical="center" wrapText="1"/>
    </xf>
    <xf numFmtId="3" fontId="8" fillId="0" borderId="3" xfId="0" quotePrefix="1" applyNumberFormat="1" applyFont="1" applyBorder="1" applyAlignment="1">
      <alignment horizontal="right" vertical="center" wrapText="1"/>
    </xf>
    <xf numFmtId="1" fontId="23" fillId="4" borderId="3" xfId="0" applyNumberFormat="1" applyFont="1" applyFill="1" applyBorder="1" applyAlignment="1">
      <alignment horizontal="right" wrapText="1"/>
    </xf>
    <xf numFmtId="3" fontId="18" fillId="0" borderId="3" xfId="0" applyNumberFormat="1" applyFont="1" applyBorder="1"/>
    <xf numFmtId="0" fontId="31" fillId="0" borderId="0" xfId="0" applyFont="1"/>
    <xf numFmtId="0" fontId="32" fillId="0" borderId="0" xfId="0" applyFont="1"/>
    <xf numFmtId="0" fontId="33" fillId="0" borderId="0" xfId="0" applyFont="1"/>
    <xf numFmtId="2" fontId="3" fillId="7" borderId="3" xfId="0" applyNumberFormat="1" applyFont="1" applyFill="1" applyBorder="1" applyAlignment="1">
      <alignment horizontal="center" wrapText="1"/>
    </xf>
    <xf numFmtId="2" fontId="3" fillId="6" borderId="3" xfId="0" applyNumberFormat="1" applyFont="1" applyFill="1" applyBorder="1" applyAlignment="1">
      <alignment horizontal="center" wrapText="1"/>
    </xf>
    <xf numFmtId="3" fontId="24" fillId="0" borderId="0" xfId="0" applyNumberFormat="1" applyFont="1"/>
    <xf numFmtId="3" fontId="6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18" fillId="0" borderId="0" xfId="0" applyNumberFormat="1" applyFont="1"/>
    <xf numFmtId="2" fontId="10" fillId="0" borderId="3" xfId="0" applyNumberFormat="1" applyFont="1" applyBorder="1" applyAlignment="1">
      <alignment horizontal="center" vertical="center" wrapText="1"/>
    </xf>
    <xf numFmtId="2" fontId="10" fillId="8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/>
    <xf numFmtId="0" fontId="8" fillId="0" borderId="1" xfId="0" quotePrefix="1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4" fontId="23" fillId="7" borderId="3" xfId="0" applyNumberFormat="1" applyFont="1" applyFill="1" applyBorder="1"/>
    <xf numFmtId="4" fontId="23" fillId="0" borderId="3" xfId="0" applyNumberFormat="1" applyFont="1" applyBorder="1"/>
    <xf numFmtId="4" fontId="23" fillId="6" borderId="3" xfId="0" applyNumberFormat="1" applyFont="1" applyFill="1" applyBorder="1"/>
    <xf numFmtId="0" fontId="17" fillId="0" borderId="4" xfId="0" quotePrefix="1" applyFont="1" applyBorder="1" applyAlignment="1">
      <alignment horizontal="left"/>
    </xf>
    <xf numFmtId="0" fontId="17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right"/>
    </xf>
    <xf numFmtId="0" fontId="8" fillId="0" borderId="3" xfId="0" quotePrefix="1" applyFont="1" applyBorder="1" applyAlignment="1">
      <alignment horizontal="right"/>
    </xf>
    <xf numFmtId="4" fontId="10" fillId="0" borderId="3" xfId="0" quotePrefix="1" applyNumberFormat="1" applyFont="1" applyBorder="1" applyAlignment="1">
      <alignment horizontal="right"/>
    </xf>
    <xf numFmtId="3" fontId="10" fillId="0" borderId="3" xfId="0" quotePrefix="1" applyNumberFormat="1" applyFont="1" applyBorder="1" applyAlignment="1">
      <alignment horizontal="right"/>
    </xf>
    <xf numFmtId="2" fontId="18" fillId="0" borderId="0" xfId="0" applyNumberFormat="1" applyFont="1"/>
    <xf numFmtId="0" fontId="8" fillId="0" borderId="4" xfId="0" quotePrefix="1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10" fillId="9" borderId="3" xfId="0" applyFont="1" applyFill="1" applyBorder="1"/>
    <xf numFmtId="0" fontId="10" fillId="9" borderId="6" xfId="0" applyFont="1" applyFill="1" applyBorder="1" applyAlignment="1">
      <alignment horizontal="center"/>
    </xf>
    <xf numFmtId="0" fontId="0" fillId="0" borderId="3" xfId="0" applyBorder="1"/>
    <xf numFmtId="0" fontId="10" fillId="2" borderId="3" xfId="0" applyFont="1" applyFill="1" applyBorder="1" applyAlignment="1">
      <alignment wrapText="1"/>
    </xf>
    <xf numFmtId="0" fontId="10" fillId="9" borderId="6" xfId="0" applyFont="1" applyFill="1" applyBorder="1" applyAlignment="1">
      <alignment horizontal="center" wrapText="1"/>
    </xf>
    <xf numFmtId="0" fontId="10" fillId="9" borderId="3" xfId="0" applyFont="1" applyFill="1" applyBorder="1" applyAlignment="1">
      <alignment horizontal="center" wrapText="1"/>
    </xf>
    <xf numFmtId="0" fontId="35" fillId="0" borderId="0" xfId="0" applyFont="1"/>
    <xf numFmtId="0" fontId="36" fillId="0" borderId="0" xfId="0" applyFont="1"/>
    <xf numFmtId="4" fontId="6" fillId="0" borderId="3" xfId="0" applyNumberFormat="1" applyFont="1" applyBorder="1" applyAlignment="1">
      <alignment horizontal="center" wrapText="1"/>
    </xf>
    <xf numFmtId="4" fontId="6" fillId="6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4" fontId="23" fillId="6" borderId="3" xfId="0" applyNumberFormat="1" applyFont="1" applyFill="1" applyBorder="1" applyAlignment="1">
      <alignment horizontal="center" wrapText="1"/>
    </xf>
    <xf numFmtId="3" fontId="23" fillId="7" borderId="3" xfId="0" applyNumberFormat="1" applyFont="1" applyFill="1" applyBorder="1" applyAlignment="1">
      <alignment horizontal="center" wrapText="1"/>
    </xf>
    <xf numFmtId="4" fontId="23" fillId="7" borderId="3" xfId="0" applyNumberFormat="1" applyFont="1" applyFill="1" applyBorder="1" applyAlignment="1">
      <alignment horizontal="center"/>
    </xf>
    <xf numFmtId="4" fontId="23" fillId="6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" fillId="0" borderId="3" xfId="0" applyNumberFormat="1" applyFont="1" applyBorder="1" applyAlignment="1">
      <alignment horizontal="right" wrapText="1"/>
    </xf>
    <xf numFmtId="0" fontId="37" fillId="0" borderId="0" xfId="0" applyFont="1" applyAlignment="1">
      <alignment horizontal="left"/>
    </xf>
    <xf numFmtId="4" fontId="10" fillId="8" borderId="3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3" fontId="10" fillId="4" borderId="3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 wrapText="1"/>
    </xf>
    <xf numFmtId="1" fontId="18" fillId="0" borderId="3" xfId="0" applyNumberFormat="1" applyFont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0" fontId="6" fillId="3" borderId="3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6" fillId="3" borderId="3" xfId="0" quotePrefix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0" fillId="0" borderId="0" xfId="0"/>
    <xf numFmtId="4" fontId="0" fillId="0" borderId="0" xfId="0" applyNumberForma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left" wrapText="1"/>
    </xf>
    <xf numFmtId="0" fontId="23" fillId="6" borderId="4" xfId="0" applyFont="1" applyFill="1" applyBorder="1" applyAlignment="1">
      <alignment horizontal="left" wrapText="1"/>
    </xf>
    <xf numFmtId="0" fontId="23" fillId="6" borderId="3" xfId="3" applyFont="1" applyFill="1" applyBorder="1" applyAlignment="1">
      <alignment horizontal="left" wrapText="1"/>
    </xf>
    <xf numFmtId="0" fontId="23" fillId="7" borderId="3" xfId="0" applyFont="1" applyFill="1" applyBorder="1" applyAlignment="1">
      <alignment horizontal="left" wrapText="1"/>
    </xf>
    <xf numFmtId="0" fontId="23" fillId="7" borderId="3" xfId="3" applyFont="1" applyFill="1" applyBorder="1" applyAlignment="1">
      <alignment horizontal="left" wrapText="1"/>
    </xf>
    <xf numFmtId="0" fontId="23" fillId="4" borderId="3" xfId="0" applyFont="1" applyFill="1" applyBorder="1" applyAlignment="1">
      <alignment horizontal="left" wrapText="1"/>
    </xf>
    <xf numFmtId="0" fontId="23" fillId="4" borderId="1" xfId="0" applyFont="1" applyFill="1" applyBorder="1" applyAlignment="1">
      <alignment horizontal="left" wrapText="1"/>
    </xf>
    <xf numFmtId="0" fontId="23" fillId="4" borderId="4" xfId="0" applyFont="1" applyFill="1" applyBorder="1" applyAlignment="1">
      <alignment horizontal="left" wrapText="1"/>
    </xf>
    <xf numFmtId="0" fontId="26" fillId="4" borderId="1" xfId="0" applyFont="1" applyFill="1" applyBorder="1" applyAlignment="1">
      <alignment horizontal="left" wrapText="1"/>
    </xf>
    <xf numFmtId="0" fontId="26" fillId="4" borderId="4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" fontId="10" fillId="2" borderId="3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/>
    </xf>
    <xf numFmtId="0" fontId="10" fillId="9" borderId="4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wrapText="1"/>
    </xf>
    <xf numFmtId="0" fontId="10" fillId="9" borderId="8" xfId="0" applyFont="1" applyFill="1" applyBorder="1" applyAlignment="1">
      <alignment wrapText="1"/>
    </xf>
    <xf numFmtId="0" fontId="10" fillId="9" borderId="8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</cellXfs>
  <cellStyles count="4">
    <cellStyle name="Normal" xfId="0" builtinId="0"/>
    <cellStyle name="Normalno 3" xfId="2"/>
    <cellStyle name="Normalno 4" xfId="3"/>
    <cellStyle name="Obično_List4" xfId="1"/>
  </cellStyles>
  <dxfs count="0"/>
  <tableStyles count="0" defaultTableStyle="TableStyleMedium2" defaultPivotStyle="PivotStyleLight16"/>
  <colors>
    <mruColors>
      <color rgb="FFCCFF99"/>
      <color rgb="FF66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zoomScale="85" zoomScaleNormal="85" zoomScaleSheetLayoutView="85" workbookViewId="0">
      <selection activeCell="A13" sqref="A13:E13"/>
    </sheetView>
  </sheetViews>
  <sheetFormatPr defaultRowHeight="14.4" x14ac:dyDescent="0.3"/>
  <cols>
    <col min="5" max="5" width="25.33203125" customWidth="1"/>
    <col min="6" max="6" width="27.33203125" customWidth="1"/>
    <col min="7" max="7" width="22.6640625" customWidth="1"/>
    <col min="8" max="8" width="19.88671875" customWidth="1"/>
    <col min="9" max="9" width="26.6640625" customWidth="1"/>
    <col min="10" max="11" width="10.33203125" customWidth="1"/>
    <col min="12" max="12" width="9.109375" customWidth="1"/>
  </cols>
  <sheetData>
    <row r="1" spans="1:12" ht="15.6" x14ac:dyDescent="0.3">
      <c r="A1" s="128" t="s">
        <v>151</v>
      </c>
      <c r="B1" s="129"/>
      <c r="C1" s="129"/>
      <c r="D1" s="129"/>
    </row>
    <row r="2" spans="1:12" x14ac:dyDescent="0.3">
      <c r="A2" s="89" t="s">
        <v>152</v>
      </c>
      <c r="B2" s="89"/>
      <c r="C2" s="89"/>
      <c r="D2" s="89"/>
    </row>
    <row r="3" spans="1:12" ht="6.75" customHeight="1" x14ac:dyDescent="0.3">
      <c r="A3" s="89"/>
      <c r="B3" s="89"/>
      <c r="C3" s="89"/>
      <c r="D3" s="89"/>
    </row>
    <row r="4" spans="1:12" x14ac:dyDescent="0.3">
      <c r="A4" s="332" t="s">
        <v>239</v>
      </c>
      <c r="B4" s="332"/>
      <c r="C4" s="332"/>
      <c r="D4" s="332"/>
    </row>
    <row r="5" spans="1:12" x14ac:dyDescent="0.3">
      <c r="A5" s="332" t="s">
        <v>238</v>
      </c>
      <c r="B5" s="332"/>
      <c r="C5" s="332"/>
      <c r="D5" s="332"/>
    </row>
    <row r="6" spans="1:12" x14ac:dyDescent="0.3">
      <c r="A6" s="308" t="s">
        <v>243</v>
      </c>
      <c r="B6" s="308"/>
      <c r="C6" s="308"/>
      <c r="D6" s="308"/>
    </row>
    <row r="7" spans="1:12" x14ac:dyDescent="0.3">
      <c r="A7" s="209"/>
      <c r="B7" s="209"/>
      <c r="C7" s="209"/>
      <c r="D7" s="209"/>
    </row>
    <row r="8" spans="1:12" ht="31.5" customHeight="1" x14ac:dyDescent="0.3">
      <c r="A8" s="342" t="s">
        <v>199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15"/>
    </row>
    <row r="9" spans="1:12" ht="8.25" customHeigh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6.25" customHeight="1" x14ac:dyDescent="0.3">
      <c r="A10" s="341" t="s">
        <v>9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14"/>
    </row>
    <row r="11" spans="1:12" ht="18" customHeight="1" x14ac:dyDescent="0.3">
      <c r="A11" s="341" t="s">
        <v>33</v>
      </c>
      <c r="B11" s="341"/>
      <c r="C11" s="341"/>
      <c r="D11" s="341"/>
      <c r="E11" s="341"/>
      <c r="F11" s="341"/>
      <c r="G11" s="341"/>
      <c r="H11" s="341"/>
      <c r="I11" s="341"/>
      <c r="J11" s="341"/>
      <c r="K11" s="341"/>
      <c r="L11" s="13"/>
    </row>
    <row r="12" spans="1:12" ht="18" customHeight="1" x14ac:dyDescent="0.3">
      <c r="A12" s="333" t="s">
        <v>40</v>
      </c>
      <c r="B12" s="333"/>
      <c r="C12" s="333"/>
      <c r="D12" s="333"/>
      <c r="E12" s="333"/>
      <c r="F12" s="3"/>
      <c r="G12" s="4"/>
      <c r="H12" s="4"/>
      <c r="I12" s="4"/>
      <c r="J12" s="16"/>
      <c r="K12" s="16"/>
    </row>
    <row r="13" spans="1:12" ht="26.4" x14ac:dyDescent="0.3">
      <c r="A13" s="324" t="s">
        <v>6</v>
      </c>
      <c r="B13" s="324"/>
      <c r="C13" s="324"/>
      <c r="D13" s="324"/>
      <c r="E13" s="324"/>
      <c r="F13" s="77" t="s">
        <v>170</v>
      </c>
      <c r="G13" s="121" t="s">
        <v>186</v>
      </c>
      <c r="H13" s="121" t="s">
        <v>183</v>
      </c>
      <c r="I13" s="77" t="s">
        <v>182</v>
      </c>
      <c r="J13" s="121" t="s">
        <v>17</v>
      </c>
      <c r="K13" s="312" t="s">
        <v>17</v>
      </c>
    </row>
    <row r="14" spans="1:12" x14ac:dyDescent="0.3">
      <c r="A14" s="328">
        <v>1</v>
      </c>
      <c r="B14" s="328"/>
      <c r="C14" s="328"/>
      <c r="D14" s="328"/>
      <c r="E14" s="329"/>
      <c r="F14" s="18">
        <v>2</v>
      </c>
      <c r="G14" s="17">
        <v>3</v>
      </c>
      <c r="H14" s="17">
        <v>4</v>
      </c>
      <c r="I14" s="17">
        <v>5</v>
      </c>
      <c r="J14" s="17" t="s">
        <v>27</v>
      </c>
      <c r="K14" s="17" t="s">
        <v>242</v>
      </c>
    </row>
    <row r="15" spans="1:12" x14ac:dyDescent="0.3">
      <c r="A15" s="327" t="s">
        <v>19</v>
      </c>
      <c r="B15" s="323"/>
      <c r="C15" s="323"/>
      <c r="D15" s="323"/>
      <c r="E15" s="319"/>
      <c r="F15" s="65">
        <v>764934.7</v>
      </c>
      <c r="G15" s="122">
        <v>1753975.75</v>
      </c>
      <c r="H15" s="122">
        <v>1915594.59</v>
      </c>
      <c r="I15" s="65">
        <v>894001.29</v>
      </c>
      <c r="J15" s="65">
        <f>I15/F15*100</f>
        <v>116.87288993426499</v>
      </c>
      <c r="K15" s="65">
        <f>I15/H15*100</f>
        <v>46.669649970143212</v>
      </c>
    </row>
    <row r="16" spans="1:12" x14ac:dyDescent="0.3">
      <c r="A16" s="318" t="s">
        <v>18</v>
      </c>
      <c r="B16" s="319"/>
      <c r="C16" s="319"/>
      <c r="D16" s="319"/>
      <c r="E16" s="319"/>
      <c r="F16" s="65">
        <v>77.459999999999994</v>
      </c>
      <c r="G16" s="122"/>
      <c r="H16" s="122">
        <v>0</v>
      </c>
      <c r="I16" s="65">
        <v>0</v>
      </c>
      <c r="J16" s="122">
        <v>0</v>
      </c>
      <c r="K16" s="65" t="e">
        <f t="shared" ref="K16:K20" si="0">I16/H16*100</f>
        <v>#DIV/0!</v>
      </c>
    </row>
    <row r="17" spans="1:48" x14ac:dyDescent="0.3">
      <c r="A17" s="325" t="s">
        <v>0</v>
      </c>
      <c r="B17" s="321"/>
      <c r="C17" s="321"/>
      <c r="D17" s="321"/>
      <c r="E17" s="326"/>
      <c r="F17" s="250">
        <f>F15+F16</f>
        <v>765012.15999999992</v>
      </c>
      <c r="G17" s="250">
        <f>G15+G16</f>
        <v>1753975.75</v>
      </c>
      <c r="H17" s="250">
        <f>H15+H16</f>
        <v>1915594.59</v>
      </c>
      <c r="I17" s="250">
        <f t="shared" ref="I17" si="1">I15+I16</f>
        <v>894001.29</v>
      </c>
      <c r="J17" s="250">
        <f>I17/F17*100</f>
        <v>116.86105616935554</v>
      </c>
      <c r="K17" s="316">
        <f t="shared" si="0"/>
        <v>46.669649970143212</v>
      </c>
    </row>
    <row r="18" spans="1:48" x14ac:dyDescent="0.3">
      <c r="A18" s="322" t="s">
        <v>20</v>
      </c>
      <c r="B18" s="323"/>
      <c r="C18" s="323"/>
      <c r="D18" s="323"/>
      <c r="E18" s="323"/>
      <c r="F18" s="65">
        <v>774033.55</v>
      </c>
      <c r="G18" s="122">
        <v>1722655.75</v>
      </c>
      <c r="H18" s="122">
        <v>1888287.06</v>
      </c>
      <c r="I18" s="65">
        <v>997174.88</v>
      </c>
      <c r="J18" s="120">
        <f t="shared" ref="J18:J20" si="2">I18/F18*100</f>
        <v>128.8283795967242</v>
      </c>
      <c r="K18" s="65">
        <f t="shared" si="0"/>
        <v>52.808436869762801</v>
      </c>
    </row>
    <row r="19" spans="1:48" x14ac:dyDescent="0.3">
      <c r="A19" s="318" t="s">
        <v>21</v>
      </c>
      <c r="B19" s="319"/>
      <c r="C19" s="319"/>
      <c r="D19" s="319"/>
      <c r="E19" s="319"/>
      <c r="F19" s="65">
        <v>1084</v>
      </c>
      <c r="G19" s="122">
        <v>34500</v>
      </c>
      <c r="H19" s="122">
        <v>34960</v>
      </c>
      <c r="I19" s="65">
        <v>35975.35</v>
      </c>
      <c r="J19" s="120">
        <f t="shared" si="2"/>
        <v>3318.7592250922507</v>
      </c>
      <c r="K19" s="65">
        <f t="shared" si="0"/>
        <v>102.90431922196797</v>
      </c>
    </row>
    <row r="20" spans="1:48" x14ac:dyDescent="0.3">
      <c r="A20" s="10" t="s">
        <v>1</v>
      </c>
      <c r="B20" s="11"/>
      <c r="C20" s="11"/>
      <c r="D20" s="11"/>
      <c r="E20" s="11"/>
      <c r="F20" s="250">
        <f>F18+F19</f>
        <v>775117.55</v>
      </c>
      <c r="G20" s="250">
        <f>G18+G19</f>
        <v>1757155.75</v>
      </c>
      <c r="H20" s="250">
        <f>H18+H19</f>
        <v>1923247.06</v>
      </c>
      <c r="I20" s="250">
        <f>I18+I19</f>
        <v>1033150.23</v>
      </c>
      <c r="J20" s="250">
        <f t="shared" si="2"/>
        <v>133.28949009089007</v>
      </c>
      <c r="K20" s="316">
        <f t="shared" si="0"/>
        <v>53.719059370354628</v>
      </c>
    </row>
    <row r="21" spans="1:48" x14ac:dyDescent="0.3">
      <c r="A21" s="320" t="s">
        <v>2</v>
      </c>
      <c r="B21" s="321"/>
      <c r="C21" s="321"/>
      <c r="D21" s="321"/>
      <c r="E21" s="321"/>
      <c r="F21" s="51">
        <f>F17-F20</f>
        <v>-10105.39000000013</v>
      </c>
      <c r="G21" s="52">
        <f>G17-G20</f>
        <v>-3180</v>
      </c>
      <c r="H21" s="51">
        <f>H17-H20</f>
        <v>-7652.4699999999721</v>
      </c>
      <c r="I21" s="51">
        <f>I17-I20</f>
        <v>-139148.93999999994</v>
      </c>
      <c r="J21" s="314"/>
      <c r="K21" s="65"/>
    </row>
    <row r="22" spans="1:48" ht="17.399999999999999" x14ac:dyDescent="0.3">
      <c r="A22" s="2"/>
      <c r="B22" s="5"/>
      <c r="C22" s="5"/>
      <c r="D22" s="5"/>
      <c r="E22" s="5"/>
      <c r="F22" s="5"/>
      <c r="G22" s="117"/>
      <c r="H22" s="117"/>
      <c r="I22" s="5"/>
      <c r="J22" s="1"/>
      <c r="K22" s="1"/>
      <c r="L22" s="1"/>
    </row>
    <row r="23" spans="1:48" ht="18" customHeight="1" x14ac:dyDescent="0.3">
      <c r="A23" s="333" t="s">
        <v>37</v>
      </c>
      <c r="B23" s="333"/>
      <c r="C23" s="333"/>
      <c r="D23" s="333"/>
      <c r="E23" s="333"/>
      <c r="F23" s="5"/>
      <c r="G23" s="117"/>
      <c r="H23" s="117"/>
      <c r="I23" s="5"/>
      <c r="J23" s="1"/>
      <c r="K23" s="1"/>
      <c r="L23" s="1"/>
    </row>
    <row r="24" spans="1:48" ht="26.4" x14ac:dyDescent="0.3">
      <c r="A24" s="334" t="s">
        <v>6</v>
      </c>
      <c r="B24" s="334"/>
      <c r="C24" s="334"/>
      <c r="D24" s="334"/>
      <c r="E24" s="334"/>
      <c r="F24" s="77" t="s">
        <v>170</v>
      </c>
      <c r="G24" s="121" t="s">
        <v>186</v>
      </c>
      <c r="H24" s="121" t="s">
        <v>183</v>
      </c>
      <c r="I24" s="77" t="s">
        <v>182</v>
      </c>
      <c r="J24" s="121" t="s">
        <v>17</v>
      </c>
      <c r="K24" s="312" t="s">
        <v>17</v>
      </c>
    </row>
    <row r="25" spans="1:48" x14ac:dyDescent="0.3">
      <c r="A25" s="335">
        <v>1</v>
      </c>
      <c r="B25" s="336"/>
      <c r="C25" s="336"/>
      <c r="D25" s="336"/>
      <c r="E25" s="336"/>
      <c r="F25" s="19">
        <v>2</v>
      </c>
      <c r="G25" s="118">
        <v>3</v>
      </c>
      <c r="H25" s="118">
        <v>4</v>
      </c>
      <c r="I25" s="17">
        <v>5</v>
      </c>
      <c r="J25" s="17" t="s">
        <v>27</v>
      </c>
      <c r="K25" s="17" t="s">
        <v>242</v>
      </c>
    </row>
    <row r="26" spans="1:48" ht="15.75" customHeight="1" x14ac:dyDescent="0.3">
      <c r="A26" s="327" t="s">
        <v>22</v>
      </c>
      <c r="B26" s="337"/>
      <c r="C26" s="337"/>
      <c r="D26" s="337"/>
      <c r="E26" s="337"/>
      <c r="F26" s="64">
        <v>0</v>
      </c>
      <c r="G26" s="122">
        <v>0</v>
      </c>
      <c r="H26" s="122">
        <v>0</v>
      </c>
      <c r="I26" s="65">
        <v>0</v>
      </c>
      <c r="J26" s="68"/>
      <c r="K26" s="68"/>
    </row>
    <row r="27" spans="1:48" x14ac:dyDescent="0.3">
      <c r="A27" s="327" t="s">
        <v>23</v>
      </c>
      <c r="B27" s="323"/>
      <c r="C27" s="323"/>
      <c r="D27" s="323"/>
      <c r="E27" s="323"/>
      <c r="F27" s="64">
        <v>0</v>
      </c>
      <c r="G27" s="122">
        <v>0</v>
      </c>
      <c r="H27" s="122">
        <v>0</v>
      </c>
      <c r="I27" s="65">
        <v>0</v>
      </c>
      <c r="J27" s="68"/>
      <c r="K27" s="68"/>
    </row>
    <row r="28" spans="1:48" ht="15" customHeight="1" x14ac:dyDescent="0.3">
      <c r="A28" s="338" t="s">
        <v>32</v>
      </c>
      <c r="B28" s="339"/>
      <c r="C28" s="339"/>
      <c r="D28" s="339"/>
      <c r="E28" s="340"/>
      <c r="F28" s="116">
        <f>F26-F27</f>
        <v>0</v>
      </c>
      <c r="G28" s="119">
        <f>G26-G27</f>
        <v>0</v>
      </c>
      <c r="H28" s="119">
        <f>H26-H27</f>
        <v>0</v>
      </c>
      <c r="I28" s="116">
        <f>I26-I27</f>
        <v>0</v>
      </c>
      <c r="J28" s="68"/>
      <c r="K28" s="68"/>
    </row>
    <row r="29" spans="1:48" s="21" customFormat="1" ht="15" customHeight="1" x14ac:dyDescent="0.3">
      <c r="A29" s="327" t="s">
        <v>14</v>
      </c>
      <c r="B29" s="323"/>
      <c r="C29" s="323"/>
      <c r="D29" s="323"/>
      <c r="E29" s="323"/>
      <c r="F29" s="65">
        <v>4316.97</v>
      </c>
      <c r="G29" s="9"/>
      <c r="H29" s="122">
        <v>7652.47</v>
      </c>
      <c r="I29" s="65">
        <v>7652.47</v>
      </c>
      <c r="J29" s="68"/>
      <c r="K29" s="68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</row>
    <row r="30" spans="1:48" s="21" customFormat="1" ht="15" customHeight="1" x14ac:dyDescent="0.3">
      <c r="A30" s="327" t="s">
        <v>36</v>
      </c>
      <c r="B30" s="323"/>
      <c r="C30" s="323"/>
      <c r="D30" s="323"/>
      <c r="E30" s="323"/>
      <c r="F30" s="251">
        <f>F21+F29</f>
        <v>-5788.4200000001301</v>
      </c>
      <c r="G30" s="252">
        <f>G21+G29</f>
        <v>-3180</v>
      </c>
      <c r="H30" s="252">
        <f>H21+H29</f>
        <v>2.8194335754960775E-11</v>
      </c>
      <c r="I30" s="251">
        <f>I21+I29</f>
        <v>-131496.46999999994</v>
      </c>
      <c r="J30" s="68"/>
      <c r="K30" s="68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</row>
    <row r="31" spans="1:48" s="27" customFormat="1" x14ac:dyDescent="0.3">
      <c r="A31" s="338" t="s">
        <v>38</v>
      </c>
      <c r="B31" s="339"/>
      <c r="C31" s="339"/>
      <c r="D31" s="339"/>
      <c r="E31" s="340"/>
      <c r="F31" s="20"/>
      <c r="G31" s="26"/>
      <c r="H31" s="234"/>
      <c r="I31" s="234"/>
      <c r="J31" s="234"/>
      <c r="K31" s="26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</row>
    <row r="32" spans="1:48" ht="15.6" x14ac:dyDescent="0.3">
      <c r="A32" s="317" t="s">
        <v>39</v>
      </c>
      <c r="B32" s="317"/>
      <c r="C32" s="317"/>
      <c r="D32" s="317"/>
      <c r="E32" s="317"/>
      <c r="F32" s="22"/>
      <c r="G32" s="23"/>
      <c r="H32" s="23"/>
      <c r="I32" s="23"/>
      <c r="J32" s="23"/>
      <c r="K32" s="23"/>
    </row>
    <row r="33" spans="1:11" ht="15.6" x14ac:dyDescent="0.3">
      <c r="A33" s="212"/>
      <c r="B33" s="212"/>
      <c r="C33" s="212"/>
      <c r="D33" s="212"/>
      <c r="E33" s="212"/>
      <c r="F33" s="213"/>
      <c r="G33" s="214"/>
      <c r="H33" s="214"/>
      <c r="I33" s="214"/>
      <c r="J33" s="214"/>
      <c r="K33" s="214"/>
    </row>
    <row r="35" spans="1:11" ht="15.6" x14ac:dyDescent="0.3">
      <c r="I35" s="331"/>
      <c r="J35" s="331"/>
      <c r="K35" s="331"/>
    </row>
    <row r="36" spans="1:11" ht="15.6" x14ac:dyDescent="0.3">
      <c r="I36" s="330"/>
      <c r="J36" s="330"/>
      <c r="K36" s="330"/>
    </row>
  </sheetData>
  <mergeCells count="26">
    <mergeCell ref="I36:K36"/>
    <mergeCell ref="I35:K35"/>
    <mergeCell ref="A4:D4"/>
    <mergeCell ref="A5:D5"/>
    <mergeCell ref="A12:E12"/>
    <mergeCell ref="A23:E23"/>
    <mergeCell ref="A29:E29"/>
    <mergeCell ref="A30:E30"/>
    <mergeCell ref="A24:E24"/>
    <mergeCell ref="A25:E25"/>
    <mergeCell ref="A26:E26"/>
    <mergeCell ref="A31:E31"/>
    <mergeCell ref="A28:E28"/>
    <mergeCell ref="A11:K11"/>
    <mergeCell ref="A10:K10"/>
    <mergeCell ref="A8:K8"/>
    <mergeCell ref="A32:E32"/>
    <mergeCell ref="A19:E19"/>
    <mergeCell ref="A21:E21"/>
    <mergeCell ref="A18:E18"/>
    <mergeCell ref="A13:E13"/>
    <mergeCell ref="A17:E17"/>
    <mergeCell ref="A27:E27"/>
    <mergeCell ref="A15:E15"/>
    <mergeCell ref="A16:E16"/>
    <mergeCell ref="A14:E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="85" zoomScaleNormal="85" workbookViewId="0">
      <selection activeCell="K93" sqref="K93"/>
    </sheetView>
  </sheetViews>
  <sheetFormatPr defaultRowHeight="14.4" x14ac:dyDescent="0.3"/>
  <cols>
    <col min="1" max="1" width="4.33203125" customWidth="1"/>
    <col min="2" max="2" width="3.88671875" customWidth="1"/>
    <col min="3" max="3" width="4.44140625" customWidth="1"/>
    <col min="4" max="4" width="4.88671875" customWidth="1"/>
    <col min="5" max="5" width="43.44140625" customWidth="1"/>
    <col min="6" max="6" width="17.33203125" customWidth="1"/>
    <col min="7" max="8" width="13.44140625" customWidth="1"/>
    <col min="9" max="9" width="16.88671875" customWidth="1"/>
    <col min="10" max="10" width="8.33203125" customWidth="1"/>
    <col min="11" max="11" width="8.109375" customWidth="1"/>
    <col min="13" max="15" width="11.6640625" bestFit="1" customWidth="1"/>
    <col min="16" max="16" width="9.33203125" bestFit="1" customWidth="1"/>
  </cols>
  <sheetData>
    <row r="1" spans="1:16" x14ac:dyDescent="0.3">
      <c r="A1" s="127" t="s">
        <v>151</v>
      </c>
    </row>
    <row r="2" spans="1:16" ht="24" customHeight="1" x14ac:dyDescent="0.3">
      <c r="A2" s="341" t="s">
        <v>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6" ht="10.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6" ht="24" customHeight="1" x14ac:dyDescent="0.3">
      <c r="A4" s="341" t="s">
        <v>35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</row>
    <row r="5" spans="1:16" ht="10.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ht="24" customHeight="1" x14ac:dyDescent="0.3">
      <c r="A6" s="348" t="s">
        <v>28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</row>
    <row r="7" spans="1:16" ht="10.5" customHeigh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6" ht="34.5" customHeight="1" x14ac:dyDescent="0.3">
      <c r="A8" s="346" t="s">
        <v>6</v>
      </c>
      <c r="B8" s="346"/>
      <c r="C8" s="346"/>
      <c r="D8" s="346"/>
      <c r="E8" s="346"/>
      <c r="F8" s="311" t="s">
        <v>170</v>
      </c>
      <c r="G8" s="121" t="s">
        <v>186</v>
      </c>
      <c r="H8" s="121" t="s">
        <v>183</v>
      </c>
      <c r="I8" s="311" t="s">
        <v>182</v>
      </c>
      <c r="J8" s="121" t="s">
        <v>17</v>
      </c>
      <c r="K8" s="312" t="s">
        <v>241</v>
      </c>
      <c r="L8" s="91"/>
    </row>
    <row r="9" spans="1:16" ht="24" customHeight="1" x14ac:dyDescent="0.3">
      <c r="A9" s="346">
        <v>1</v>
      </c>
      <c r="B9" s="346"/>
      <c r="C9" s="346"/>
      <c r="D9" s="346"/>
      <c r="E9" s="346"/>
      <c r="F9" s="77">
        <v>2</v>
      </c>
      <c r="G9" s="77">
        <v>3</v>
      </c>
      <c r="H9" s="77">
        <v>4</v>
      </c>
      <c r="I9" s="77">
        <v>5</v>
      </c>
      <c r="J9" s="76" t="s">
        <v>27</v>
      </c>
      <c r="K9" s="76" t="s">
        <v>242</v>
      </c>
      <c r="L9" s="91"/>
    </row>
    <row r="10" spans="1:16" ht="24" customHeight="1" x14ac:dyDescent="0.3">
      <c r="A10" s="133">
        <v>6</v>
      </c>
      <c r="B10" s="133"/>
      <c r="C10" s="133"/>
      <c r="D10" s="133"/>
      <c r="E10" s="133" t="s">
        <v>3</v>
      </c>
      <c r="F10" s="124">
        <f>F11+F21+F24+F30</f>
        <v>764934.70000000007</v>
      </c>
      <c r="G10" s="124">
        <f t="shared" ref="G10:I10" si="0">G11+G21+G24+G30</f>
        <v>1753976</v>
      </c>
      <c r="H10" s="124">
        <f t="shared" si="0"/>
        <v>1915594.59</v>
      </c>
      <c r="I10" s="124">
        <f t="shared" si="0"/>
        <v>894001.29</v>
      </c>
      <c r="J10" s="134">
        <f>I10/F10*100</f>
        <v>116.87288993426496</v>
      </c>
      <c r="K10" s="134">
        <f>I10/H10*100</f>
        <v>46.669649970143212</v>
      </c>
      <c r="L10" s="91"/>
    </row>
    <row r="11" spans="1:16" ht="24" customHeight="1" x14ac:dyDescent="0.3">
      <c r="A11" s="135"/>
      <c r="B11" s="135">
        <v>63</v>
      </c>
      <c r="C11" s="135"/>
      <c r="D11" s="135"/>
      <c r="E11" s="135" t="s">
        <v>13</v>
      </c>
      <c r="F11" s="62">
        <f>F12+F14+F16+F19</f>
        <v>675101.47000000009</v>
      </c>
      <c r="G11" s="136">
        <f t="shared" ref="G11:I11" si="1">G12+G14+G16+G19</f>
        <v>1539000</v>
      </c>
      <c r="H11" s="136">
        <f t="shared" si="1"/>
        <v>1702000</v>
      </c>
      <c r="I11" s="62">
        <f t="shared" si="1"/>
        <v>798691.99</v>
      </c>
      <c r="J11" s="123">
        <f t="shared" ref="J11:J40" si="2">I11/F11*100</f>
        <v>118.30695465675699</v>
      </c>
      <c r="K11" s="134">
        <f t="shared" ref="K11:K40" si="3">I11/H11*100</f>
        <v>46.926673913043473</v>
      </c>
      <c r="L11" s="91"/>
    </row>
    <row r="12" spans="1:16" ht="24" customHeight="1" x14ac:dyDescent="0.3">
      <c r="A12" s="135"/>
      <c r="B12" s="135"/>
      <c r="C12" s="135">
        <v>633</v>
      </c>
      <c r="D12" s="135"/>
      <c r="E12" s="137" t="s">
        <v>124</v>
      </c>
      <c r="F12" s="62">
        <f>F13</f>
        <v>14857.56</v>
      </c>
      <c r="G12" s="136">
        <f t="shared" ref="G12:I12" si="4">G13</f>
        <v>29000</v>
      </c>
      <c r="H12" s="136">
        <f t="shared" si="4"/>
        <v>32000</v>
      </c>
      <c r="I12" s="62">
        <f t="shared" si="4"/>
        <v>0</v>
      </c>
      <c r="J12" s="123">
        <f t="shared" si="2"/>
        <v>0</v>
      </c>
      <c r="K12" s="134"/>
      <c r="L12" s="91"/>
    </row>
    <row r="13" spans="1:16" ht="24" customHeight="1" x14ac:dyDescent="0.3">
      <c r="A13" s="135"/>
      <c r="B13" s="135"/>
      <c r="C13" s="135"/>
      <c r="D13" s="135">
        <v>6331</v>
      </c>
      <c r="E13" s="138" t="s">
        <v>66</v>
      </c>
      <c r="F13" s="64">
        <v>14857.56</v>
      </c>
      <c r="G13" s="46">
        <v>29000</v>
      </c>
      <c r="H13" s="46">
        <v>32000</v>
      </c>
      <c r="I13" s="64">
        <v>0</v>
      </c>
      <c r="J13" s="123"/>
      <c r="K13" s="134"/>
      <c r="L13" s="91"/>
      <c r="O13" s="50"/>
      <c r="P13" s="50"/>
    </row>
    <row r="14" spans="1:16" ht="24" customHeight="1" x14ac:dyDescent="0.3">
      <c r="A14" s="139"/>
      <c r="B14" s="139"/>
      <c r="C14" s="139">
        <v>636</v>
      </c>
      <c r="D14" s="139"/>
      <c r="E14" s="139" t="s">
        <v>89</v>
      </c>
      <c r="F14" s="62">
        <f>F15</f>
        <v>660243.91</v>
      </c>
      <c r="G14" s="136">
        <f t="shared" ref="G14:I14" si="5">G15</f>
        <v>1510000</v>
      </c>
      <c r="H14" s="136">
        <f t="shared" si="5"/>
        <v>1670000</v>
      </c>
      <c r="I14" s="62">
        <f t="shared" si="5"/>
        <v>765566.99</v>
      </c>
      <c r="J14" s="123">
        <f t="shared" si="2"/>
        <v>115.95214713907774</v>
      </c>
      <c r="K14" s="134">
        <f t="shared" si="3"/>
        <v>45.842334730538923</v>
      </c>
      <c r="L14" s="91"/>
      <c r="O14" s="50"/>
      <c r="P14" s="50"/>
    </row>
    <row r="15" spans="1:16" ht="24" customHeight="1" x14ac:dyDescent="0.3">
      <c r="A15" s="138"/>
      <c r="B15" s="138"/>
      <c r="C15" s="138"/>
      <c r="D15" s="138">
        <v>6361</v>
      </c>
      <c r="E15" s="138" t="s">
        <v>90</v>
      </c>
      <c r="F15" s="140">
        <v>660243.91</v>
      </c>
      <c r="G15" s="122">
        <v>1510000</v>
      </c>
      <c r="H15" s="122">
        <v>1670000</v>
      </c>
      <c r="I15" s="140">
        <v>765566.99</v>
      </c>
      <c r="J15" s="123"/>
      <c r="K15" s="134"/>
      <c r="L15" s="91"/>
      <c r="O15" s="50"/>
      <c r="P15" s="50"/>
    </row>
    <row r="16" spans="1:16" ht="24" customHeight="1" x14ac:dyDescent="0.3">
      <c r="A16" s="61"/>
      <c r="B16" s="61"/>
      <c r="C16" s="60">
        <v>638</v>
      </c>
      <c r="D16" s="60"/>
      <c r="E16" s="141" t="s">
        <v>123</v>
      </c>
      <c r="F16" s="66">
        <f>F17+F18</f>
        <v>0</v>
      </c>
      <c r="G16" s="66">
        <f t="shared" ref="G16:I16" si="6">G17+G18</f>
        <v>0</v>
      </c>
      <c r="H16" s="66">
        <f t="shared" si="6"/>
        <v>0</v>
      </c>
      <c r="I16" s="66">
        <f t="shared" si="6"/>
        <v>33125</v>
      </c>
      <c r="J16" s="123" t="e">
        <f t="shared" si="2"/>
        <v>#DIV/0!</v>
      </c>
      <c r="K16" s="134" t="e">
        <f t="shared" si="3"/>
        <v>#DIV/0!</v>
      </c>
      <c r="L16" s="91"/>
    </row>
    <row r="17" spans="1:18" ht="24" customHeight="1" x14ac:dyDescent="0.3">
      <c r="A17" s="61"/>
      <c r="B17" s="61"/>
      <c r="C17" s="61"/>
      <c r="D17" s="61">
        <v>6381</v>
      </c>
      <c r="E17" s="143" t="s">
        <v>122</v>
      </c>
      <c r="F17" s="65">
        <v>0</v>
      </c>
      <c r="G17" s="122">
        <v>0</v>
      </c>
      <c r="H17" s="122">
        <v>0</v>
      </c>
      <c r="I17" s="140">
        <v>0</v>
      </c>
      <c r="J17" s="123"/>
      <c r="K17" s="134"/>
      <c r="L17" s="91"/>
    </row>
    <row r="18" spans="1:18" ht="24" customHeight="1" x14ac:dyDescent="0.3">
      <c r="A18" s="61"/>
      <c r="B18" s="61"/>
      <c r="C18" s="61"/>
      <c r="D18" s="61">
        <v>6382</v>
      </c>
      <c r="E18" s="143" t="s">
        <v>208</v>
      </c>
      <c r="F18" s="65">
        <v>0</v>
      </c>
      <c r="G18" s="122">
        <v>0</v>
      </c>
      <c r="H18" s="122">
        <v>0</v>
      </c>
      <c r="I18" s="140">
        <v>33125</v>
      </c>
      <c r="J18" s="123"/>
      <c r="K18" s="134"/>
      <c r="L18" s="91"/>
    </row>
    <row r="19" spans="1:18" ht="24" customHeight="1" x14ac:dyDescent="0.3">
      <c r="A19" s="144"/>
      <c r="B19" s="144"/>
      <c r="C19" s="144">
        <v>639</v>
      </c>
      <c r="D19" s="144"/>
      <c r="E19" s="144" t="s">
        <v>91</v>
      </c>
      <c r="F19" s="66">
        <f>F20</f>
        <v>0</v>
      </c>
      <c r="G19" s="142">
        <f t="shared" ref="G19:I19" si="7">G20</f>
        <v>0</v>
      </c>
      <c r="H19" s="142">
        <f t="shared" si="7"/>
        <v>0</v>
      </c>
      <c r="I19" s="66">
        <f t="shared" si="7"/>
        <v>0</v>
      </c>
      <c r="J19" s="123">
        <v>0</v>
      </c>
      <c r="K19" s="134">
        <v>0</v>
      </c>
      <c r="L19" s="91"/>
    </row>
    <row r="20" spans="1:18" ht="24" customHeight="1" x14ac:dyDescent="0.3">
      <c r="A20" s="61"/>
      <c r="B20" s="61"/>
      <c r="C20" s="61"/>
      <c r="D20" s="61">
        <v>6391</v>
      </c>
      <c r="E20" s="61" t="s">
        <v>125</v>
      </c>
      <c r="F20" s="65">
        <v>0</v>
      </c>
      <c r="G20" s="122">
        <v>0</v>
      </c>
      <c r="H20" s="122">
        <v>0</v>
      </c>
      <c r="I20" s="140">
        <v>0</v>
      </c>
      <c r="J20" s="123"/>
      <c r="K20" s="134"/>
      <c r="L20" s="91"/>
    </row>
    <row r="21" spans="1:18" ht="24" customHeight="1" x14ac:dyDescent="0.3">
      <c r="A21" s="60"/>
      <c r="B21" s="60">
        <v>65</v>
      </c>
      <c r="C21" s="60"/>
      <c r="D21" s="60"/>
      <c r="E21" s="145" t="s">
        <v>92</v>
      </c>
      <c r="F21" s="146">
        <f>F22</f>
        <v>28791.47</v>
      </c>
      <c r="G21" s="147">
        <f t="shared" ref="G21:I22" si="8">G22</f>
        <v>57000</v>
      </c>
      <c r="H21" s="147">
        <f t="shared" si="8"/>
        <v>53000</v>
      </c>
      <c r="I21" s="146">
        <f t="shared" si="8"/>
        <v>29182</v>
      </c>
      <c r="J21" s="123">
        <f t="shared" si="2"/>
        <v>101.35640868632272</v>
      </c>
      <c r="K21" s="134">
        <f t="shared" si="3"/>
        <v>55.060377358490562</v>
      </c>
      <c r="L21" s="91"/>
    </row>
    <row r="22" spans="1:18" ht="24" customHeight="1" x14ac:dyDescent="0.3">
      <c r="A22" s="144"/>
      <c r="B22" s="144"/>
      <c r="C22" s="144">
        <v>652</v>
      </c>
      <c r="D22" s="144"/>
      <c r="E22" s="148" t="s">
        <v>92</v>
      </c>
      <c r="F22" s="146">
        <f>F23</f>
        <v>28791.47</v>
      </c>
      <c r="G22" s="147">
        <f t="shared" si="8"/>
        <v>57000</v>
      </c>
      <c r="H22" s="147">
        <f t="shared" si="8"/>
        <v>53000</v>
      </c>
      <c r="I22" s="146">
        <f t="shared" si="8"/>
        <v>29182</v>
      </c>
      <c r="J22" s="123">
        <f t="shared" si="2"/>
        <v>101.35640868632272</v>
      </c>
      <c r="K22" s="134">
        <f t="shared" si="3"/>
        <v>55.060377358490562</v>
      </c>
      <c r="L22" s="91"/>
    </row>
    <row r="23" spans="1:18" ht="24" customHeight="1" x14ac:dyDescent="0.3">
      <c r="A23" s="61"/>
      <c r="B23" s="61"/>
      <c r="C23" s="61"/>
      <c r="D23" s="61">
        <v>6526</v>
      </c>
      <c r="E23" s="63" t="s">
        <v>67</v>
      </c>
      <c r="F23" s="140">
        <v>28791.47</v>
      </c>
      <c r="G23" s="122">
        <v>57000</v>
      </c>
      <c r="H23" s="122">
        <v>53000</v>
      </c>
      <c r="I23" s="140">
        <v>29182</v>
      </c>
      <c r="J23" s="123"/>
      <c r="K23" s="134"/>
      <c r="L23" s="91"/>
    </row>
    <row r="24" spans="1:18" ht="24" customHeight="1" x14ac:dyDescent="0.3">
      <c r="A24" s="60"/>
      <c r="B24" s="60">
        <v>66</v>
      </c>
      <c r="C24" s="60"/>
      <c r="D24" s="60"/>
      <c r="E24" s="145" t="s">
        <v>93</v>
      </c>
      <c r="F24" s="146">
        <f>F25+F28</f>
        <v>7528.55</v>
      </c>
      <c r="G24" s="147">
        <f t="shared" ref="G24:I24" si="9">G25+G28</f>
        <v>7300</v>
      </c>
      <c r="H24" s="147">
        <f t="shared" si="9"/>
        <v>6600</v>
      </c>
      <c r="I24" s="146">
        <f t="shared" si="9"/>
        <v>3453</v>
      </c>
      <c r="J24" s="123">
        <f t="shared" si="2"/>
        <v>45.865405689010494</v>
      </c>
      <c r="K24" s="134">
        <f t="shared" si="3"/>
        <v>52.31818181818182</v>
      </c>
      <c r="L24" s="91"/>
    </row>
    <row r="25" spans="1:18" ht="24" customHeight="1" x14ac:dyDescent="0.3">
      <c r="A25" s="144"/>
      <c r="B25" s="144"/>
      <c r="C25" s="144">
        <v>661</v>
      </c>
      <c r="D25" s="144"/>
      <c r="E25" s="148" t="s">
        <v>94</v>
      </c>
      <c r="F25" s="146">
        <f>F27+F26</f>
        <v>3495</v>
      </c>
      <c r="G25" s="147">
        <f t="shared" ref="G25:I25" si="10">G27+G26</f>
        <v>6500</v>
      </c>
      <c r="H25" s="147">
        <f t="shared" si="10"/>
        <v>6000</v>
      </c>
      <c r="I25" s="146">
        <f t="shared" si="10"/>
        <v>2883</v>
      </c>
      <c r="J25" s="123">
        <f t="shared" si="2"/>
        <v>82.489270386266085</v>
      </c>
      <c r="K25" s="134">
        <f t="shared" si="3"/>
        <v>48.05</v>
      </c>
      <c r="L25" s="91"/>
    </row>
    <row r="26" spans="1:18" ht="24" customHeight="1" x14ac:dyDescent="0.3">
      <c r="A26" s="144"/>
      <c r="B26" s="144"/>
      <c r="C26" s="144"/>
      <c r="D26" s="61">
        <v>6614</v>
      </c>
      <c r="E26" s="63" t="s">
        <v>169</v>
      </c>
      <c r="F26" s="260">
        <v>627</v>
      </c>
      <c r="G26" s="261">
        <v>1000</v>
      </c>
      <c r="H26" s="261">
        <v>1000</v>
      </c>
      <c r="I26" s="260">
        <v>424</v>
      </c>
      <c r="J26" s="123"/>
      <c r="K26" s="134"/>
      <c r="L26" s="91"/>
    </row>
    <row r="27" spans="1:18" ht="24" customHeight="1" x14ac:dyDescent="0.3">
      <c r="A27" s="61"/>
      <c r="B27" s="61"/>
      <c r="C27" s="61"/>
      <c r="D27" s="61">
        <v>6615</v>
      </c>
      <c r="E27" s="63" t="s">
        <v>68</v>
      </c>
      <c r="F27" s="140">
        <v>2868</v>
      </c>
      <c r="G27" s="122">
        <v>5500</v>
      </c>
      <c r="H27" s="122">
        <v>5000</v>
      </c>
      <c r="I27" s="140">
        <v>2459</v>
      </c>
      <c r="J27" s="123"/>
      <c r="K27" s="134"/>
      <c r="L27" s="91"/>
    </row>
    <row r="28" spans="1:18" ht="24" customHeight="1" x14ac:dyDescent="0.3">
      <c r="A28" s="144"/>
      <c r="B28" s="144"/>
      <c r="C28" s="144">
        <v>663</v>
      </c>
      <c r="D28" s="144"/>
      <c r="E28" s="148" t="s">
        <v>95</v>
      </c>
      <c r="F28" s="146">
        <f>F29</f>
        <v>4033.55</v>
      </c>
      <c r="G28" s="147">
        <f t="shared" ref="G28:I28" si="11">G29</f>
        <v>800</v>
      </c>
      <c r="H28" s="147">
        <f t="shared" si="11"/>
        <v>600</v>
      </c>
      <c r="I28" s="146">
        <f t="shared" si="11"/>
        <v>570</v>
      </c>
      <c r="J28" s="123">
        <f t="shared" si="2"/>
        <v>14.131472276282677</v>
      </c>
      <c r="K28" s="134">
        <f t="shared" si="3"/>
        <v>95</v>
      </c>
      <c r="L28" s="91"/>
      <c r="R28" s="259"/>
    </row>
    <row r="29" spans="1:18" ht="24" customHeight="1" x14ac:dyDescent="0.3">
      <c r="A29" s="61"/>
      <c r="B29" s="61"/>
      <c r="C29" s="61"/>
      <c r="D29" s="61">
        <v>6631</v>
      </c>
      <c r="E29" s="63" t="s">
        <v>69</v>
      </c>
      <c r="F29" s="140">
        <v>4033.55</v>
      </c>
      <c r="G29" s="122">
        <v>800</v>
      </c>
      <c r="H29" s="122">
        <v>600</v>
      </c>
      <c r="I29" s="140">
        <v>570</v>
      </c>
      <c r="J29" s="123"/>
      <c r="K29" s="134"/>
      <c r="L29" s="91"/>
    </row>
    <row r="30" spans="1:18" ht="24" customHeight="1" x14ac:dyDescent="0.3">
      <c r="A30" s="60"/>
      <c r="B30" s="60">
        <v>67</v>
      </c>
      <c r="C30" s="60"/>
      <c r="D30" s="60"/>
      <c r="E30" s="135" t="s">
        <v>96</v>
      </c>
      <c r="F30" s="62">
        <f>F31</f>
        <v>53513.21</v>
      </c>
      <c r="G30" s="136">
        <f t="shared" ref="G30:I30" si="12">G31</f>
        <v>150676</v>
      </c>
      <c r="H30" s="62">
        <f t="shared" si="12"/>
        <v>153994.59</v>
      </c>
      <c r="I30" s="62">
        <f t="shared" si="12"/>
        <v>62674.3</v>
      </c>
      <c r="J30" s="123">
        <f t="shared" si="2"/>
        <v>117.1193056817186</v>
      </c>
      <c r="K30" s="134">
        <f t="shared" si="3"/>
        <v>40.699027154135742</v>
      </c>
      <c r="L30" s="91"/>
    </row>
    <row r="31" spans="1:18" ht="24" customHeight="1" x14ac:dyDescent="0.3">
      <c r="A31" s="144"/>
      <c r="B31" s="144"/>
      <c r="C31" s="144">
        <v>671</v>
      </c>
      <c r="D31" s="144"/>
      <c r="E31" s="139" t="s">
        <v>97</v>
      </c>
      <c r="F31" s="62">
        <f>F32+F33</f>
        <v>53513.21</v>
      </c>
      <c r="G31" s="136">
        <f t="shared" ref="G31:I31" si="13">G32+G33</f>
        <v>150676</v>
      </c>
      <c r="H31" s="136">
        <f t="shared" si="13"/>
        <v>153994.59</v>
      </c>
      <c r="I31" s="62">
        <f t="shared" si="13"/>
        <v>62674.3</v>
      </c>
      <c r="J31" s="123">
        <f t="shared" si="2"/>
        <v>117.1193056817186</v>
      </c>
      <c r="K31" s="134">
        <f t="shared" si="3"/>
        <v>40.699027154135742</v>
      </c>
      <c r="L31" s="91"/>
    </row>
    <row r="32" spans="1:18" ht="24" customHeight="1" x14ac:dyDescent="0.3">
      <c r="A32" s="61"/>
      <c r="B32" s="61"/>
      <c r="C32" s="61"/>
      <c r="D32" s="61">
        <v>6711</v>
      </c>
      <c r="E32" s="138" t="s">
        <v>97</v>
      </c>
      <c r="F32" s="140">
        <v>53513.21</v>
      </c>
      <c r="G32" s="122">
        <v>150676</v>
      </c>
      <c r="H32" s="122">
        <v>153994.59</v>
      </c>
      <c r="I32" s="140">
        <v>62674.3</v>
      </c>
      <c r="J32" s="123"/>
      <c r="K32" s="134"/>
      <c r="L32" s="91"/>
    </row>
    <row r="33" spans="1:17" ht="24" hidden="1" customHeight="1" x14ac:dyDescent="0.3">
      <c r="A33" s="61"/>
      <c r="B33" s="61"/>
      <c r="C33" s="61"/>
      <c r="D33" s="61">
        <v>6712</v>
      </c>
      <c r="E33" s="138" t="s">
        <v>98</v>
      </c>
      <c r="F33" s="65">
        <v>0</v>
      </c>
      <c r="G33" s="122"/>
      <c r="H33" s="122"/>
      <c r="I33" s="140"/>
      <c r="J33" s="123" t="e">
        <f t="shared" si="2"/>
        <v>#DIV/0!</v>
      </c>
      <c r="K33" s="134" t="e">
        <f t="shared" si="3"/>
        <v>#DIV/0!</v>
      </c>
      <c r="L33" s="91"/>
      <c r="O33" s="50"/>
    </row>
    <row r="34" spans="1:17" ht="24" customHeight="1" x14ac:dyDescent="0.3">
      <c r="A34" s="60">
        <v>7</v>
      </c>
      <c r="B34" s="60"/>
      <c r="C34" s="60"/>
      <c r="D34" s="60"/>
      <c r="E34" s="135" t="s">
        <v>174</v>
      </c>
      <c r="F34" s="68">
        <f>F35</f>
        <v>77.459999999999994</v>
      </c>
      <c r="G34" s="9">
        <f t="shared" ref="G34:I36" si="14">G35</f>
        <v>0</v>
      </c>
      <c r="H34" s="68">
        <f t="shared" si="14"/>
        <v>0</v>
      </c>
      <c r="I34" s="68">
        <f t="shared" si="14"/>
        <v>0</v>
      </c>
      <c r="J34" s="123"/>
      <c r="K34" s="134"/>
      <c r="L34" s="91"/>
      <c r="O34" s="50"/>
    </row>
    <row r="35" spans="1:17" ht="24" customHeight="1" x14ac:dyDescent="0.3">
      <c r="A35" s="61"/>
      <c r="B35" s="60">
        <v>72</v>
      </c>
      <c r="C35" s="60"/>
      <c r="D35" s="60"/>
      <c r="E35" s="135" t="s">
        <v>175</v>
      </c>
      <c r="F35" s="68">
        <f>F36</f>
        <v>77.459999999999994</v>
      </c>
      <c r="G35" s="9">
        <v>0</v>
      </c>
      <c r="H35" s="68">
        <v>0</v>
      </c>
      <c r="I35" s="68">
        <f t="shared" si="14"/>
        <v>0</v>
      </c>
      <c r="J35" s="123"/>
      <c r="K35" s="134"/>
      <c r="L35" s="91"/>
      <c r="O35" s="50"/>
    </row>
    <row r="36" spans="1:17" ht="24" customHeight="1" x14ac:dyDescent="0.3">
      <c r="A36" s="61"/>
      <c r="B36" s="60"/>
      <c r="C36" s="60">
        <v>721</v>
      </c>
      <c r="D36" s="60"/>
      <c r="E36" s="135" t="s">
        <v>176</v>
      </c>
      <c r="F36" s="68">
        <f>F37</f>
        <v>77.459999999999994</v>
      </c>
      <c r="G36" s="9">
        <v>0</v>
      </c>
      <c r="H36" s="68">
        <v>0</v>
      </c>
      <c r="I36" s="68">
        <f t="shared" si="14"/>
        <v>0</v>
      </c>
      <c r="J36" s="123"/>
      <c r="K36" s="134"/>
      <c r="L36" s="91"/>
      <c r="O36" s="50"/>
    </row>
    <row r="37" spans="1:17" ht="24" customHeight="1" x14ac:dyDescent="0.3">
      <c r="A37" s="61"/>
      <c r="B37" s="61"/>
      <c r="C37" s="61"/>
      <c r="D37" s="61">
        <v>7211</v>
      </c>
      <c r="E37" s="138" t="s">
        <v>177</v>
      </c>
      <c r="F37" s="140">
        <v>77.459999999999994</v>
      </c>
      <c r="G37" s="122">
        <v>0</v>
      </c>
      <c r="H37" s="122">
        <v>0</v>
      </c>
      <c r="I37" s="140">
        <v>0</v>
      </c>
      <c r="J37" s="123"/>
      <c r="K37" s="134"/>
      <c r="L37" s="91"/>
      <c r="O37" s="50"/>
    </row>
    <row r="38" spans="1:17" ht="18" customHeight="1" x14ac:dyDescent="0.3">
      <c r="A38" s="60">
        <v>9</v>
      </c>
      <c r="B38" s="60"/>
      <c r="C38" s="60"/>
      <c r="D38" s="60"/>
      <c r="E38" s="139" t="s">
        <v>100</v>
      </c>
      <c r="F38" s="62">
        <f>F39</f>
        <v>0</v>
      </c>
      <c r="G38" s="136">
        <f t="shared" ref="G38:I38" si="15">G39</f>
        <v>3180</v>
      </c>
      <c r="H38" s="62">
        <f t="shared" si="15"/>
        <v>0</v>
      </c>
      <c r="I38" s="62">
        <f t="shared" si="15"/>
        <v>0</v>
      </c>
      <c r="J38" s="123"/>
      <c r="K38" s="134"/>
      <c r="L38" s="91"/>
    </row>
    <row r="39" spans="1:17" ht="18" customHeight="1" x14ac:dyDescent="0.3">
      <c r="A39" s="149"/>
      <c r="B39" s="149"/>
      <c r="C39" s="149">
        <v>922</v>
      </c>
      <c r="D39" s="149"/>
      <c r="E39" s="150" t="s">
        <v>163</v>
      </c>
      <c r="F39" s="151">
        <v>0</v>
      </c>
      <c r="G39" s="152">
        <v>3180</v>
      </c>
      <c r="H39" s="152">
        <v>0</v>
      </c>
      <c r="I39" s="151">
        <v>0</v>
      </c>
      <c r="J39" s="123"/>
      <c r="K39" s="134"/>
      <c r="L39" s="91"/>
    </row>
    <row r="40" spans="1:17" ht="19.5" customHeight="1" x14ac:dyDescent="0.3">
      <c r="A40" s="60"/>
      <c r="B40" s="60"/>
      <c r="C40" s="60"/>
      <c r="D40" s="60"/>
      <c r="E40" s="153" t="s">
        <v>99</v>
      </c>
      <c r="F40" s="124">
        <f>F11+F21+F24+F30+F34+F39</f>
        <v>765012.16</v>
      </c>
      <c r="G40" s="132">
        <f>G11+G21+G24+G30+G34</f>
        <v>1753976</v>
      </c>
      <c r="H40" s="124">
        <f t="shared" ref="H40:I40" si="16">H11+H21+H24+H30+H34+H39</f>
        <v>1915594.59</v>
      </c>
      <c r="I40" s="124">
        <f t="shared" si="16"/>
        <v>894001.29</v>
      </c>
      <c r="J40" s="134">
        <f t="shared" si="2"/>
        <v>116.86105616935554</v>
      </c>
      <c r="K40" s="134">
        <f t="shared" si="3"/>
        <v>46.669649970143212</v>
      </c>
      <c r="L40" s="91"/>
    </row>
    <row r="41" spans="1:17" ht="30" customHeight="1" x14ac:dyDescent="0.3">
      <c r="A41" s="347"/>
      <c r="B41" s="347"/>
      <c r="C41" s="347"/>
      <c r="D41" s="347"/>
      <c r="E41" s="347"/>
      <c r="F41" s="154"/>
      <c r="G41" s="154"/>
      <c r="H41" s="154"/>
      <c r="I41" s="154"/>
      <c r="J41" s="90"/>
      <c r="K41" s="90"/>
      <c r="L41" s="91"/>
    </row>
    <row r="42" spans="1:17" ht="42.75" customHeight="1" x14ac:dyDescent="0.3">
      <c r="A42" s="346" t="s">
        <v>6</v>
      </c>
      <c r="B42" s="346"/>
      <c r="C42" s="346"/>
      <c r="D42" s="346"/>
      <c r="E42" s="346"/>
      <c r="F42" s="311" t="s">
        <v>170</v>
      </c>
      <c r="G42" s="121" t="s">
        <v>186</v>
      </c>
      <c r="H42" s="121" t="s">
        <v>183</v>
      </c>
      <c r="I42" s="311" t="s">
        <v>182</v>
      </c>
      <c r="J42" s="121" t="s">
        <v>17</v>
      </c>
      <c r="K42" s="312" t="s">
        <v>17</v>
      </c>
      <c r="L42" s="91"/>
    </row>
    <row r="43" spans="1:17" ht="16.5" customHeight="1" x14ac:dyDescent="0.3">
      <c r="A43" s="346">
        <v>1</v>
      </c>
      <c r="B43" s="346"/>
      <c r="C43" s="346"/>
      <c r="D43" s="346"/>
      <c r="E43" s="346"/>
      <c r="F43" s="77">
        <v>2</v>
      </c>
      <c r="G43" s="77">
        <v>3</v>
      </c>
      <c r="H43" s="77">
        <v>4</v>
      </c>
      <c r="I43" s="77">
        <v>5</v>
      </c>
      <c r="J43" s="76" t="s">
        <v>27</v>
      </c>
      <c r="K43" s="76" t="s">
        <v>242</v>
      </c>
      <c r="L43" s="91"/>
      <c r="P43" s="343"/>
      <c r="Q43" s="344"/>
    </row>
    <row r="44" spans="1:17" ht="19.5" customHeight="1" x14ac:dyDescent="0.3">
      <c r="A44" s="155">
        <v>3</v>
      </c>
      <c r="B44" s="155"/>
      <c r="C44" s="155"/>
      <c r="D44" s="155"/>
      <c r="E44" s="155" t="s">
        <v>181</v>
      </c>
      <c r="F44" s="156">
        <f>F45+F56+F83+F90+F87</f>
        <v>774033.54999999993</v>
      </c>
      <c r="G44" s="156">
        <f>G45+G56+G83+G90+G87</f>
        <v>1722655.96</v>
      </c>
      <c r="H44" s="157">
        <f>H45+H56+H83+H90+H87</f>
        <v>1888287.06</v>
      </c>
      <c r="I44" s="156">
        <f>I45+I56+I83+I90+I87</f>
        <v>997174.87999999989</v>
      </c>
      <c r="J44" s="275">
        <f>I44/F44*100</f>
        <v>128.8283795967242</v>
      </c>
      <c r="K44" s="275">
        <f>I44/H44*100</f>
        <v>52.808436869762787</v>
      </c>
      <c r="L44" s="91"/>
      <c r="P44" s="343"/>
      <c r="Q44" s="344"/>
    </row>
    <row r="45" spans="1:17" ht="16.5" customHeight="1" x14ac:dyDescent="0.3">
      <c r="A45" s="135"/>
      <c r="B45" s="135">
        <v>31</v>
      </c>
      <c r="C45" s="135"/>
      <c r="D45" s="135"/>
      <c r="E45" s="135" t="s">
        <v>4</v>
      </c>
      <c r="F45" s="62">
        <f>F46+F50+F52</f>
        <v>638322.96</v>
      </c>
      <c r="G45" s="136">
        <f t="shared" ref="G45:I45" si="17">G46+G50+G52</f>
        <v>1430253.6</v>
      </c>
      <c r="H45" s="136">
        <f t="shared" si="17"/>
        <v>1592767.45</v>
      </c>
      <c r="I45" s="62">
        <f t="shared" si="17"/>
        <v>842005.28999999992</v>
      </c>
      <c r="J45" s="123">
        <f t="shared" ref="J45:J104" si="18">I45/F45*100</f>
        <v>131.90897754954639</v>
      </c>
      <c r="K45" s="123">
        <f>I45/H45*100</f>
        <v>52.864295412365436</v>
      </c>
      <c r="L45" s="91"/>
      <c r="M45" s="50"/>
      <c r="N45" s="50"/>
      <c r="O45" s="50"/>
      <c r="P45" s="345"/>
      <c r="Q45" s="344"/>
    </row>
    <row r="46" spans="1:17" ht="16.5" customHeight="1" x14ac:dyDescent="0.3">
      <c r="A46" s="61"/>
      <c r="B46" s="60"/>
      <c r="C46" s="139">
        <v>311</v>
      </c>
      <c r="D46" s="139"/>
      <c r="E46" s="139" t="s">
        <v>101</v>
      </c>
      <c r="F46" s="62">
        <f>F47+F48+F49</f>
        <v>523896.43</v>
      </c>
      <c r="G46" s="62">
        <f t="shared" ref="G46:I46" si="19">G47+G48+G49</f>
        <v>1184914.56</v>
      </c>
      <c r="H46" s="136">
        <f t="shared" si="19"/>
        <v>1325230.45</v>
      </c>
      <c r="I46" s="62">
        <f t="shared" si="19"/>
        <v>699255.35</v>
      </c>
      <c r="J46" s="274">
        <f t="shared" si="18"/>
        <v>133.47205858990105</v>
      </c>
      <c r="K46" s="274">
        <f>I46/H46*100</f>
        <v>52.764811584279549</v>
      </c>
      <c r="L46" s="91"/>
      <c r="M46" s="50"/>
      <c r="N46" s="50"/>
      <c r="O46" s="50"/>
      <c r="P46" s="345"/>
      <c r="Q46" s="344"/>
    </row>
    <row r="47" spans="1:17" ht="16.5" customHeight="1" x14ac:dyDescent="0.3">
      <c r="A47" s="61"/>
      <c r="B47" s="60"/>
      <c r="C47" s="138"/>
      <c r="D47" s="138">
        <v>3111</v>
      </c>
      <c r="E47" s="138" t="s">
        <v>24</v>
      </c>
      <c r="F47" s="140">
        <v>519985.6</v>
      </c>
      <c r="G47" s="65">
        <v>1169914.56</v>
      </c>
      <c r="H47" s="122">
        <v>1309230.45</v>
      </c>
      <c r="I47" s="140">
        <v>685791.46</v>
      </c>
      <c r="J47" s="123"/>
      <c r="K47" s="274"/>
      <c r="L47" s="91"/>
      <c r="M47" s="50"/>
      <c r="N47" s="50"/>
      <c r="O47" s="50"/>
      <c r="P47" s="345"/>
      <c r="Q47" s="344"/>
    </row>
    <row r="48" spans="1:17" ht="16.5" customHeight="1" x14ac:dyDescent="0.3">
      <c r="A48" s="61"/>
      <c r="B48" s="60"/>
      <c r="C48" s="61"/>
      <c r="D48" s="61">
        <v>3113</v>
      </c>
      <c r="E48" s="61" t="s">
        <v>102</v>
      </c>
      <c r="F48" s="140">
        <v>1728.88</v>
      </c>
      <c r="G48" s="65">
        <v>9000</v>
      </c>
      <c r="H48" s="122">
        <v>9000</v>
      </c>
      <c r="I48" s="140">
        <v>6389.51</v>
      </c>
      <c r="J48" s="123"/>
      <c r="K48" s="274"/>
      <c r="L48" s="91"/>
      <c r="M48" s="50"/>
      <c r="N48" s="50"/>
      <c r="O48" s="50"/>
      <c r="P48" s="345"/>
      <c r="Q48" s="344"/>
    </row>
    <row r="49" spans="1:17" ht="16.5" customHeight="1" x14ac:dyDescent="0.3">
      <c r="A49" s="61"/>
      <c r="B49" s="60"/>
      <c r="C49" s="61"/>
      <c r="D49" s="61">
        <v>3114</v>
      </c>
      <c r="E49" s="61" t="s">
        <v>103</v>
      </c>
      <c r="F49" s="59">
        <v>2181.9499999999998</v>
      </c>
      <c r="G49" s="59">
        <v>6000</v>
      </c>
      <c r="H49" s="158">
        <v>7000</v>
      </c>
      <c r="I49" s="59">
        <v>7074.38</v>
      </c>
      <c r="J49" s="123"/>
      <c r="K49" s="274"/>
      <c r="L49" s="91"/>
      <c r="M49" s="50"/>
      <c r="N49" s="50"/>
      <c r="O49" s="50"/>
      <c r="P49" s="345"/>
      <c r="Q49" s="344"/>
    </row>
    <row r="50" spans="1:17" ht="16.5" customHeight="1" x14ac:dyDescent="0.3">
      <c r="A50" s="61"/>
      <c r="B50" s="60"/>
      <c r="C50" s="144">
        <v>312</v>
      </c>
      <c r="D50" s="144"/>
      <c r="E50" s="144" t="s">
        <v>70</v>
      </c>
      <c r="F50" s="66">
        <f>F51</f>
        <v>27575.5</v>
      </c>
      <c r="G50" s="66">
        <f t="shared" ref="G50:I50" si="20">G51</f>
        <v>52789.04</v>
      </c>
      <c r="H50" s="142">
        <f t="shared" si="20"/>
        <v>52837</v>
      </c>
      <c r="I50" s="66">
        <f t="shared" si="20"/>
        <v>26829.94</v>
      </c>
      <c r="J50" s="274">
        <f t="shared" si="18"/>
        <v>97.296295624739344</v>
      </c>
      <c r="K50" s="274">
        <f t="shared" ref="K50:K90" si="21">I50/H50*100</f>
        <v>50.77869674659803</v>
      </c>
      <c r="L50" s="91"/>
      <c r="M50" s="50"/>
      <c r="N50" s="50"/>
      <c r="O50" s="50"/>
      <c r="P50" s="345"/>
      <c r="Q50" s="344"/>
    </row>
    <row r="51" spans="1:17" ht="16.5" customHeight="1" x14ac:dyDescent="0.3">
      <c r="A51" s="61"/>
      <c r="B51" s="60"/>
      <c r="C51" s="61"/>
      <c r="D51" s="61">
        <v>3121</v>
      </c>
      <c r="E51" s="61" t="s">
        <v>70</v>
      </c>
      <c r="F51" s="140">
        <v>27575.5</v>
      </c>
      <c r="G51" s="65">
        <v>52789.04</v>
      </c>
      <c r="H51" s="122">
        <v>52837</v>
      </c>
      <c r="I51" s="140">
        <v>26829.94</v>
      </c>
      <c r="J51" s="123"/>
      <c r="K51" s="274"/>
      <c r="L51" s="91"/>
      <c r="M51" s="50"/>
      <c r="N51" s="50"/>
      <c r="O51" s="50"/>
      <c r="P51" s="345"/>
      <c r="Q51" s="344"/>
    </row>
    <row r="52" spans="1:17" ht="16.5" customHeight="1" x14ac:dyDescent="0.3">
      <c r="A52" s="61"/>
      <c r="B52" s="60"/>
      <c r="C52" s="144">
        <v>313</v>
      </c>
      <c r="D52" s="144"/>
      <c r="E52" s="144" t="s">
        <v>73</v>
      </c>
      <c r="F52" s="66">
        <f>F54+F55+F53</f>
        <v>86851.03</v>
      </c>
      <c r="G52" s="66">
        <f t="shared" ref="G52:I52" si="22">G54+G55+G53</f>
        <v>192550</v>
      </c>
      <c r="H52" s="142">
        <f t="shared" si="22"/>
        <v>214700</v>
      </c>
      <c r="I52" s="66">
        <f t="shared" si="22"/>
        <v>115920</v>
      </c>
      <c r="J52" s="274">
        <f t="shared" si="18"/>
        <v>133.46991970043419</v>
      </c>
      <c r="K52" s="274">
        <f t="shared" si="21"/>
        <v>53.991616208663253</v>
      </c>
      <c r="L52" s="91"/>
      <c r="M52" s="50"/>
      <c r="N52" s="50"/>
      <c r="O52" s="50"/>
      <c r="P52" s="345"/>
      <c r="Q52" s="344"/>
    </row>
    <row r="53" spans="1:17" ht="16.5" customHeight="1" x14ac:dyDescent="0.3">
      <c r="A53" s="61"/>
      <c r="B53" s="60"/>
      <c r="C53" s="144"/>
      <c r="D53" s="191">
        <v>3131</v>
      </c>
      <c r="E53" s="191" t="s">
        <v>168</v>
      </c>
      <c r="F53" s="59">
        <v>0</v>
      </c>
      <c r="G53" s="59">
        <v>0</v>
      </c>
      <c r="H53" s="158">
        <v>0</v>
      </c>
      <c r="I53" s="59">
        <v>0</v>
      </c>
      <c r="J53" s="123"/>
      <c r="K53" s="274"/>
      <c r="L53" s="91"/>
      <c r="M53" s="50"/>
      <c r="N53" s="50"/>
      <c r="O53" s="50"/>
      <c r="P53" s="343"/>
      <c r="Q53" s="344"/>
    </row>
    <row r="54" spans="1:17" ht="16.5" customHeight="1" x14ac:dyDescent="0.3">
      <c r="A54" s="61"/>
      <c r="B54" s="60"/>
      <c r="C54" s="61"/>
      <c r="D54" s="61">
        <v>3132</v>
      </c>
      <c r="E54" s="61" t="s">
        <v>104</v>
      </c>
      <c r="F54" s="140">
        <v>86851.03</v>
      </c>
      <c r="G54" s="65">
        <v>192550</v>
      </c>
      <c r="H54" s="122">
        <v>214700</v>
      </c>
      <c r="I54" s="140">
        <v>115920</v>
      </c>
      <c r="J54" s="123"/>
      <c r="K54" s="274"/>
      <c r="L54" s="91"/>
      <c r="M54" s="50"/>
      <c r="N54" s="50"/>
      <c r="O54" s="50"/>
    </row>
    <row r="55" spans="1:17" ht="16.5" customHeight="1" x14ac:dyDescent="0.3">
      <c r="A55" s="61"/>
      <c r="B55" s="60"/>
      <c r="C55" s="61"/>
      <c r="D55" s="61">
        <v>3133</v>
      </c>
      <c r="E55" s="61" t="s">
        <v>121</v>
      </c>
      <c r="F55" s="140">
        <v>0</v>
      </c>
      <c r="G55" s="65">
        <v>0</v>
      </c>
      <c r="H55" s="122">
        <v>0</v>
      </c>
      <c r="I55" s="140">
        <v>0</v>
      </c>
      <c r="J55" s="123"/>
      <c r="K55" s="274"/>
      <c r="L55" s="91"/>
      <c r="M55" s="50"/>
      <c r="N55" s="50"/>
      <c r="O55" s="50"/>
    </row>
    <row r="56" spans="1:17" ht="16.5" customHeight="1" x14ac:dyDescent="0.3">
      <c r="A56" s="61"/>
      <c r="B56" s="60">
        <v>32</v>
      </c>
      <c r="C56" s="60"/>
      <c r="D56" s="60"/>
      <c r="E56" s="60" t="s">
        <v>10</v>
      </c>
      <c r="F56" s="66">
        <f>F57+F62+F68+F78</f>
        <v>134330.59</v>
      </c>
      <c r="G56" s="66">
        <f t="shared" ref="G56:I56" si="23">G57+G62+G68+G78</f>
        <v>290502.36</v>
      </c>
      <c r="H56" s="142">
        <f t="shared" si="23"/>
        <v>290849.61</v>
      </c>
      <c r="I56" s="66">
        <f t="shared" si="23"/>
        <v>153689.27000000002</v>
      </c>
      <c r="J56" s="274">
        <f t="shared" si="18"/>
        <v>114.41122234332479</v>
      </c>
      <c r="K56" s="274">
        <f t="shared" si="21"/>
        <v>52.841490830948686</v>
      </c>
      <c r="L56" s="91"/>
      <c r="M56" s="50"/>
      <c r="N56" s="50"/>
      <c r="O56" s="50"/>
    </row>
    <row r="57" spans="1:17" ht="16.5" customHeight="1" x14ac:dyDescent="0.3">
      <c r="A57" s="61"/>
      <c r="B57" s="60"/>
      <c r="C57" s="144">
        <v>321</v>
      </c>
      <c r="D57" s="144"/>
      <c r="E57" s="144" t="s">
        <v>25</v>
      </c>
      <c r="F57" s="66">
        <f>F58+F59+F60+F61</f>
        <v>26478.239999999998</v>
      </c>
      <c r="G57" s="66">
        <f t="shared" ref="G57:I57" si="24">G58+G59+G60+G61</f>
        <v>54176.36</v>
      </c>
      <c r="H57" s="142">
        <f t="shared" si="24"/>
        <v>54086.61</v>
      </c>
      <c r="I57" s="66">
        <f t="shared" si="24"/>
        <v>32458.33</v>
      </c>
      <c r="J57" s="123"/>
      <c r="K57" s="274"/>
      <c r="L57" s="91"/>
      <c r="M57" s="50"/>
      <c r="N57" s="50"/>
      <c r="O57" s="50"/>
    </row>
    <row r="58" spans="1:17" ht="16.5" customHeight="1" x14ac:dyDescent="0.3">
      <c r="A58" s="61"/>
      <c r="B58" s="60"/>
      <c r="C58" s="61"/>
      <c r="D58" s="61">
        <v>3211</v>
      </c>
      <c r="E58" s="61" t="s">
        <v>26</v>
      </c>
      <c r="F58" s="140">
        <v>1799.77</v>
      </c>
      <c r="G58" s="65">
        <v>4696.3599999999997</v>
      </c>
      <c r="H58" s="122">
        <v>4579.6099999999997</v>
      </c>
      <c r="I58" s="140">
        <v>2694.06</v>
      </c>
      <c r="J58" s="123"/>
      <c r="K58" s="274"/>
      <c r="L58" s="91"/>
      <c r="M58" s="50"/>
      <c r="N58" s="50"/>
      <c r="O58" s="50"/>
    </row>
    <row r="59" spans="1:17" ht="16.5" customHeight="1" x14ac:dyDescent="0.3">
      <c r="A59" s="61"/>
      <c r="B59" s="60"/>
      <c r="C59" s="61"/>
      <c r="D59" s="61">
        <v>3212</v>
      </c>
      <c r="E59" s="61" t="s">
        <v>105</v>
      </c>
      <c r="F59" s="140">
        <v>23611.17</v>
      </c>
      <c r="G59" s="65">
        <v>47880</v>
      </c>
      <c r="H59" s="122">
        <v>47907</v>
      </c>
      <c r="I59" s="140">
        <v>28852.61</v>
      </c>
      <c r="J59" s="123"/>
      <c r="K59" s="274"/>
      <c r="L59" s="91"/>
      <c r="M59" s="50"/>
      <c r="N59" s="50"/>
      <c r="O59" s="50"/>
    </row>
    <row r="60" spans="1:17" ht="16.5" customHeight="1" x14ac:dyDescent="0.3">
      <c r="A60" s="61"/>
      <c r="B60" s="60"/>
      <c r="C60" s="61"/>
      <c r="D60" s="61">
        <v>3213</v>
      </c>
      <c r="E60" s="61" t="s">
        <v>75</v>
      </c>
      <c r="F60" s="140">
        <v>1067.3</v>
      </c>
      <c r="G60" s="65">
        <v>1600</v>
      </c>
      <c r="H60" s="122">
        <v>1600</v>
      </c>
      <c r="I60" s="140">
        <v>911.66</v>
      </c>
      <c r="J60" s="123"/>
      <c r="K60" s="274"/>
      <c r="L60" s="91"/>
      <c r="M60" s="50"/>
      <c r="N60" s="50"/>
      <c r="O60" s="50"/>
    </row>
    <row r="61" spans="1:17" ht="16.5" customHeight="1" x14ac:dyDescent="0.3">
      <c r="A61" s="61"/>
      <c r="B61" s="60"/>
      <c r="C61" s="61"/>
      <c r="D61" s="61">
        <v>3214</v>
      </c>
      <c r="E61" s="63" t="s">
        <v>76</v>
      </c>
      <c r="F61" s="140">
        <v>0</v>
      </c>
      <c r="G61" s="65">
        <v>0</v>
      </c>
      <c r="H61" s="122">
        <v>0</v>
      </c>
      <c r="I61" s="140">
        <v>0</v>
      </c>
      <c r="J61" s="123"/>
      <c r="K61" s="274"/>
      <c r="L61" s="91"/>
      <c r="M61" s="50"/>
      <c r="N61" s="50"/>
      <c r="O61" s="50"/>
    </row>
    <row r="62" spans="1:17" ht="16.5" customHeight="1" x14ac:dyDescent="0.3">
      <c r="A62" s="61"/>
      <c r="B62" s="60"/>
      <c r="C62" s="144">
        <v>322</v>
      </c>
      <c r="D62" s="144"/>
      <c r="E62" s="144" t="s">
        <v>106</v>
      </c>
      <c r="F62" s="66">
        <f>F63+F64+F65+F66+F67</f>
        <v>68719.37999999999</v>
      </c>
      <c r="G62" s="66">
        <f t="shared" ref="G62:I62" si="25">G63+G64+G65+G66+G67</f>
        <v>128153</v>
      </c>
      <c r="H62" s="142">
        <f t="shared" si="25"/>
        <v>131205</v>
      </c>
      <c r="I62" s="66">
        <f t="shared" si="25"/>
        <v>73931.95</v>
      </c>
      <c r="J62" s="274">
        <f t="shared" si="18"/>
        <v>107.58529835397235</v>
      </c>
      <c r="K62" s="274">
        <f t="shared" si="21"/>
        <v>56.348424221637892</v>
      </c>
      <c r="L62" s="91"/>
      <c r="M62" s="50"/>
      <c r="N62" s="50"/>
      <c r="O62" s="50"/>
    </row>
    <row r="63" spans="1:17" ht="16.5" customHeight="1" x14ac:dyDescent="0.3">
      <c r="A63" s="61"/>
      <c r="B63" s="60"/>
      <c r="C63" s="61"/>
      <c r="D63" s="61">
        <v>3221</v>
      </c>
      <c r="E63" s="61" t="s">
        <v>107</v>
      </c>
      <c r="F63" s="140">
        <v>7010.76</v>
      </c>
      <c r="G63" s="65">
        <v>18900</v>
      </c>
      <c r="H63" s="254">
        <v>21153</v>
      </c>
      <c r="I63" s="140">
        <v>7919.17</v>
      </c>
      <c r="J63" s="123"/>
      <c r="K63" s="274"/>
      <c r="L63" s="91"/>
      <c r="M63" s="50"/>
      <c r="N63" s="50"/>
      <c r="O63" s="50"/>
    </row>
    <row r="64" spans="1:17" ht="16.5" customHeight="1" x14ac:dyDescent="0.3">
      <c r="A64" s="61"/>
      <c r="B64" s="60"/>
      <c r="C64" s="61"/>
      <c r="D64" s="61">
        <v>3222</v>
      </c>
      <c r="E64" s="61" t="s">
        <v>108</v>
      </c>
      <c r="F64" s="140">
        <v>48189</v>
      </c>
      <c r="G64" s="65">
        <v>86100</v>
      </c>
      <c r="H64" s="122">
        <v>86100</v>
      </c>
      <c r="I64" s="140">
        <v>50519.23</v>
      </c>
      <c r="J64" s="123"/>
      <c r="K64" s="274"/>
      <c r="L64" s="91"/>
      <c r="M64" s="50"/>
      <c r="N64" s="50"/>
      <c r="O64" s="50"/>
    </row>
    <row r="65" spans="1:15" ht="16.5" customHeight="1" x14ac:dyDescent="0.3">
      <c r="A65" s="61"/>
      <c r="B65" s="60"/>
      <c r="C65" s="61"/>
      <c r="D65" s="61">
        <v>3223</v>
      </c>
      <c r="E65" s="61" t="s">
        <v>77</v>
      </c>
      <c r="F65" s="140">
        <v>13014.13</v>
      </c>
      <c r="G65" s="65">
        <v>21954</v>
      </c>
      <c r="H65" s="122">
        <v>22714</v>
      </c>
      <c r="I65" s="140">
        <v>14470.56</v>
      </c>
      <c r="J65" s="123"/>
      <c r="K65" s="274"/>
      <c r="L65" s="91"/>
      <c r="M65" s="50"/>
      <c r="N65" s="50"/>
      <c r="O65" s="50"/>
    </row>
    <row r="66" spans="1:15" ht="16.5" customHeight="1" x14ac:dyDescent="0.3">
      <c r="A66" s="61"/>
      <c r="B66" s="60"/>
      <c r="C66" s="61"/>
      <c r="D66" s="61">
        <v>3225</v>
      </c>
      <c r="E66" s="61" t="s">
        <v>109</v>
      </c>
      <c r="F66" s="59">
        <v>272.29000000000002</v>
      </c>
      <c r="G66" s="59">
        <v>899</v>
      </c>
      <c r="H66" s="158">
        <v>638</v>
      </c>
      <c r="I66" s="59">
        <v>453.59</v>
      </c>
      <c r="J66" s="123"/>
      <c r="K66" s="274"/>
      <c r="L66" s="91"/>
      <c r="M66" s="50"/>
      <c r="N66" s="50"/>
      <c r="O66" s="50"/>
    </row>
    <row r="67" spans="1:15" ht="16.5" customHeight="1" x14ac:dyDescent="0.3">
      <c r="A67" s="61"/>
      <c r="B67" s="60"/>
      <c r="C67" s="61"/>
      <c r="D67" s="61">
        <v>3227</v>
      </c>
      <c r="E67" s="63" t="s">
        <v>78</v>
      </c>
      <c r="F67" s="140">
        <v>233.2</v>
      </c>
      <c r="G67" s="65">
        <v>300</v>
      </c>
      <c r="H67" s="122">
        <v>600</v>
      </c>
      <c r="I67" s="140">
        <v>569.4</v>
      </c>
      <c r="J67" s="123"/>
      <c r="K67" s="274"/>
      <c r="L67" s="91"/>
      <c r="M67" s="50"/>
      <c r="N67" s="50"/>
      <c r="O67" s="50"/>
    </row>
    <row r="68" spans="1:15" ht="16.5" customHeight="1" x14ac:dyDescent="0.3">
      <c r="A68" s="61"/>
      <c r="B68" s="60"/>
      <c r="C68" s="144">
        <v>323</v>
      </c>
      <c r="D68" s="144"/>
      <c r="E68" s="144" t="s">
        <v>110</v>
      </c>
      <c r="F68" s="66">
        <f>SUM(F69:F77)</f>
        <v>32669.64</v>
      </c>
      <c r="G68" s="66">
        <f t="shared" ref="G68:I68" si="26">SUM(G69:G77)</f>
        <v>87143</v>
      </c>
      <c r="H68" s="66">
        <f t="shared" si="26"/>
        <v>86688</v>
      </c>
      <c r="I68" s="66">
        <f t="shared" si="26"/>
        <v>40412.479999999996</v>
      </c>
      <c r="J68" s="274">
        <f t="shared" si="18"/>
        <v>123.70041420719664</v>
      </c>
      <c r="K68" s="274">
        <f t="shared" si="21"/>
        <v>46.618309339239566</v>
      </c>
      <c r="L68" s="91"/>
      <c r="M68" s="50"/>
      <c r="N68" s="50"/>
      <c r="O68" s="50"/>
    </row>
    <row r="69" spans="1:15" ht="16.5" customHeight="1" x14ac:dyDescent="0.3">
      <c r="A69" s="61"/>
      <c r="B69" s="60"/>
      <c r="C69" s="61"/>
      <c r="D69" s="61">
        <v>3231</v>
      </c>
      <c r="E69" s="61" t="s">
        <v>111</v>
      </c>
      <c r="F69" s="140">
        <v>22966.57</v>
      </c>
      <c r="G69" s="65">
        <v>30213</v>
      </c>
      <c r="H69" s="122">
        <v>30213</v>
      </c>
      <c r="I69" s="140">
        <v>22347.58</v>
      </c>
      <c r="J69" s="123"/>
      <c r="K69" s="274"/>
      <c r="L69" s="91"/>
      <c r="M69" s="50"/>
      <c r="N69" s="50"/>
      <c r="O69" s="50"/>
    </row>
    <row r="70" spans="1:15" ht="16.5" customHeight="1" x14ac:dyDescent="0.3">
      <c r="A70" s="61"/>
      <c r="B70" s="60"/>
      <c r="C70" s="61"/>
      <c r="D70" s="61">
        <v>3232</v>
      </c>
      <c r="E70" s="61" t="s">
        <v>112</v>
      </c>
      <c r="F70" s="140">
        <v>183.3</v>
      </c>
      <c r="G70" s="65">
        <v>9400</v>
      </c>
      <c r="H70" s="122">
        <v>9400</v>
      </c>
      <c r="I70" s="140">
        <v>8038.98</v>
      </c>
      <c r="J70" s="123"/>
      <c r="K70" s="274"/>
      <c r="L70" s="91"/>
      <c r="M70" s="50"/>
      <c r="N70" s="50"/>
      <c r="O70" s="50"/>
    </row>
    <row r="71" spans="1:15" ht="16.5" customHeight="1" x14ac:dyDescent="0.3">
      <c r="A71" s="61"/>
      <c r="B71" s="60"/>
      <c r="C71" s="61"/>
      <c r="D71" s="61">
        <v>3233</v>
      </c>
      <c r="E71" s="63" t="s">
        <v>79</v>
      </c>
      <c r="F71" s="140">
        <v>0</v>
      </c>
      <c r="G71" s="78">
        <v>0</v>
      </c>
      <c r="H71" s="122">
        <v>0</v>
      </c>
      <c r="I71" s="140">
        <v>0</v>
      </c>
      <c r="J71" s="123"/>
      <c r="K71" s="274"/>
      <c r="L71" s="91"/>
      <c r="M71" s="50"/>
      <c r="N71" s="50"/>
      <c r="O71" s="50"/>
    </row>
    <row r="72" spans="1:15" ht="16.5" customHeight="1" x14ac:dyDescent="0.3">
      <c r="A72" s="61"/>
      <c r="B72" s="60"/>
      <c r="C72" s="61"/>
      <c r="D72" s="61">
        <v>3234</v>
      </c>
      <c r="E72" s="61" t="s">
        <v>80</v>
      </c>
      <c r="F72" s="140">
        <v>5482.16</v>
      </c>
      <c r="G72" s="78">
        <v>9700</v>
      </c>
      <c r="H72" s="122">
        <v>9830</v>
      </c>
      <c r="I72" s="140">
        <v>4332.34</v>
      </c>
      <c r="J72" s="123"/>
      <c r="K72" s="274"/>
      <c r="L72" s="91"/>
      <c r="M72" s="50"/>
      <c r="N72" s="50"/>
      <c r="O72" s="50"/>
    </row>
    <row r="73" spans="1:15" ht="16.5" customHeight="1" x14ac:dyDescent="0.3">
      <c r="A73" s="61"/>
      <c r="B73" s="60"/>
      <c r="C73" s="61"/>
      <c r="D73" s="61">
        <v>3235</v>
      </c>
      <c r="E73" s="61" t="s">
        <v>245</v>
      </c>
      <c r="F73" s="140">
        <v>0</v>
      </c>
      <c r="G73" s="78">
        <v>30000</v>
      </c>
      <c r="H73" s="122">
        <v>30000</v>
      </c>
      <c r="I73" s="140">
        <v>0</v>
      </c>
      <c r="J73" s="123"/>
      <c r="K73" s="274"/>
      <c r="L73" s="91"/>
      <c r="M73" s="50"/>
      <c r="N73" s="50"/>
      <c r="O73" s="50"/>
    </row>
    <row r="74" spans="1:15" ht="16.5" customHeight="1" x14ac:dyDescent="0.3">
      <c r="A74" s="61"/>
      <c r="B74" s="60"/>
      <c r="C74" s="61"/>
      <c r="D74" s="61">
        <v>3236</v>
      </c>
      <c r="E74" s="61" t="s">
        <v>113</v>
      </c>
      <c r="F74" s="140">
        <v>617.76</v>
      </c>
      <c r="G74" s="78">
        <v>1200</v>
      </c>
      <c r="H74" s="122">
        <v>1200</v>
      </c>
      <c r="I74" s="140">
        <v>521.70000000000005</v>
      </c>
      <c r="J74" s="123"/>
      <c r="K74" s="274"/>
      <c r="L74" s="91"/>
      <c r="M74" s="50"/>
      <c r="N74" s="50"/>
      <c r="O74" s="50"/>
    </row>
    <row r="75" spans="1:15" ht="16.5" customHeight="1" x14ac:dyDescent="0.3">
      <c r="A75" s="61"/>
      <c r="B75" s="60"/>
      <c r="C75" s="61"/>
      <c r="D75" s="61">
        <v>3237</v>
      </c>
      <c r="E75" s="61" t="s">
        <v>114</v>
      </c>
      <c r="F75" s="140">
        <v>923.83</v>
      </c>
      <c r="G75" s="65">
        <v>1580</v>
      </c>
      <c r="H75" s="122">
        <v>1580</v>
      </c>
      <c r="I75" s="140">
        <v>826.74</v>
      </c>
      <c r="J75" s="123"/>
      <c r="K75" s="274"/>
      <c r="L75" s="91"/>
      <c r="M75" s="50"/>
      <c r="N75" s="50"/>
      <c r="O75" s="50"/>
    </row>
    <row r="76" spans="1:15" ht="16.5" customHeight="1" x14ac:dyDescent="0.3">
      <c r="A76" s="61"/>
      <c r="B76" s="60"/>
      <c r="C76" s="61"/>
      <c r="D76" s="61">
        <v>3238</v>
      </c>
      <c r="E76" s="61" t="s">
        <v>81</v>
      </c>
      <c r="F76" s="140">
        <v>1416.67</v>
      </c>
      <c r="G76" s="65">
        <v>2400</v>
      </c>
      <c r="H76" s="122">
        <v>2300</v>
      </c>
      <c r="I76" s="140">
        <v>1070</v>
      </c>
      <c r="J76" s="123"/>
      <c r="K76" s="274"/>
      <c r="L76" s="91"/>
      <c r="M76" s="50"/>
      <c r="N76" s="50"/>
      <c r="O76" s="50"/>
    </row>
    <row r="77" spans="1:15" ht="16.5" customHeight="1" x14ac:dyDescent="0.3">
      <c r="A77" s="61"/>
      <c r="B77" s="60"/>
      <c r="C77" s="61"/>
      <c r="D77" s="61">
        <v>3239</v>
      </c>
      <c r="E77" s="61" t="s">
        <v>82</v>
      </c>
      <c r="F77" s="140">
        <v>1079.3499999999999</v>
      </c>
      <c r="G77" s="65">
        <v>2650</v>
      </c>
      <c r="H77" s="122">
        <v>2165</v>
      </c>
      <c r="I77" s="140">
        <v>3275.14</v>
      </c>
      <c r="J77" s="123"/>
      <c r="K77" s="274"/>
      <c r="L77" s="91"/>
      <c r="M77" s="50"/>
      <c r="N77" s="50"/>
      <c r="O77" s="50"/>
    </row>
    <row r="78" spans="1:15" ht="16.5" customHeight="1" x14ac:dyDescent="0.3">
      <c r="A78" s="61"/>
      <c r="B78" s="60"/>
      <c r="C78" s="144">
        <v>329</v>
      </c>
      <c r="D78" s="144"/>
      <c r="E78" s="144" t="s">
        <v>115</v>
      </c>
      <c r="F78" s="66">
        <f>F79+F80+F81+F82</f>
        <v>6463.33</v>
      </c>
      <c r="G78" s="66">
        <f t="shared" ref="G78:I78" si="27">G79+G80+G81+G82</f>
        <v>21030</v>
      </c>
      <c r="H78" s="142">
        <f t="shared" si="27"/>
        <v>18870</v>
      </c>
      <c r="I78" s="66">
        <f t="shared" si="27"/>
        <v>6886.51</v>
      </c>
      <c r="J78" s="274">
        <f t="shared" si="18"/>
        <v>106.54739894141257</v>
      </c>
      <c r="K78" s="274">
        <f t="shared" si="21"/>
        <v>36.494488606253313</v>
      </c>
      <c r="L78" s="91"/>
      <c r="M78" s="50"/>
      <c r="N78" s="50"/>
      <c r="O78" s="50"/>
    </row>
    <row r="79" spans="1:15" ht="16.5" customHeight="1" x14ac:dyDescent="0.3">
      <c r="A79" s="61"/>
      <c r="B79" s="60"/>
      <c r="C79" s="61"/>
      <c r="D79" s="61">
        <v>3292</v>
      </c>
      <c r="E79" s="61" t="s">
        <v>83</v>
      </c>
      <c r="F79" s="140">
        <v>1126.17</v>
      </c>
      <c r="G79" s="78">
        <v>5400</v>
      </c>
      <c r="H79" s="122">
        <v>5400</v>
      </c>
      <c r="I79" s="140">
        <v>1163.6199999999999</v>
      </c>
      <c r="J79" s="123"/>
      <c r="K79" s="274"/>
      <c r="L79" s="91"/>
      <c r="M79" s="50"/>
      <c r="N79" s="50"/>
      <c r="O79" s="50"/>
    </row>
    <row r="80" spans="1:15" ht="16.5" customHeight="1" x14ac:dyDescent="0.3">
      <c r="A80" s="61"/>
      <c r="B80" s="60"/>
      <c r="C80" s="61"/>
      <c r="D80" s="61">
        <v>3294</v>
      </c>
      <c r="E80" s="61" t="s">
        <v>84</v>
      </c>
      <c r="F80" s="140">
        <v>322.98</v>
      </c>
      <c r="G80" s="78">
        <v>500</v>
      </c>
      <c r="H80" s="122">
        <v>425</v>
      </c>
      <c r="I80" s="140">
        <v>287.7</v>
      </c>
      <c r="J80" s="123"/>
      <c r="K80" s="274"/>
      <c r="L80" s="91"/>
      <c r="M80" s="50"/>
      <c r="N80" s="50"/>
      <c r="O80" s="50"/>
    </row>
    <row r="81" spans="1:15" ht="16.5" customHeight="1" x14ac:dyDescent="0.3">
      <c r="A81" s="61"/>
      <c r="B81" s="60"/>
      <c r="C81" s="61"/>
      <c r="D81" s="61">
        <v>3295</v>
      </c>
      <c r="E81" s="61" t="s">
        <v>85</v>
      </c>
      <c r="F81" s="140">
        <v>2013.1</v>
      </c>
      <c r="G81" s="65">
        <v>4730</v>
      </c>
      <c r="H81" s="122">
        <v>4730</v>
      </c>
      <c r="I81" s="140">
        <v>2727.72</v>
      </c>
      <c r="J81" s="123"/>
      <c r="K81" s="274"/>
      <c r="L81" s="91"/>
      <c r="M81" s="50"/>
      <c r="N81" s="50"/>
      <c r="O81" s="50"/>
    </row>
    <row r="82" spans="1:15" ht="16.5" customHeight="1" x14ac:dyDescent="0.3">
      <c r="A82" s="61"/>
      <c r="B82" s="60"/>
      <c r="C82" s="61"/>
      <c r="D82" s="61">
        <v>3299</v>
      </c>
      <c r="E82" s="61" t="s">
        <v>116</v>
      </c>
      <c r="F82" s="140">
        <v>3001.08</v>
      </c>
      <c r="G82" s="65">
        <v>10400</v>
      </c>
      <c r="H82" s="122">
        <v>8315</v>
      </c>
      <c r="I82" s="140">
        <v>2707.47</v>
      </c>
      <c r="J82" s="123"/>
      <c r="K82" s="274"/>
      <c r="L82" s="91"/>
      <c r="M82" s="50"/>
      <c r="N82" s="50"/>
      <c r="O82" s="50"/>
    </row>
    <row r="83" spans="1:15" ht="16.5" customHeight="1" x14ac:dyDescent="0.3">
      <c r="A83" s="61"/>
      <c r="B83" s="60">
        <v>34</v>
      </c>
      <c r="C83" s="60"/>
      <c r="D83" s="60"/>
      <c r="E83" s="144" t="s">
        <v>43</v>
      </c>
      <c r="F83" s="66">
        <f>F84</f>
        <v>520.5</v>
      </c>
      <c r="G83" s="66">
        <f t="shared" ref="G83:I83" si="28">G84</f>
        <v>1000</v>
      </c>
      <c r="H83" s="142">
        <f t="shared" si="28"/>
        <v>1000</v>
      </c>
      <c r="I83" s="66">
        <f t="shared" si="28"/>
        <v>620.82000000000005</v>
      </c>
      <c r="J83" s="274">
        <f t="shared" si="18"/>
        <v>119.27377521613833</v>
      </c>
      <c r="K83" s="274">
        <f t="shared" si="21"/>
        <v>62.082000000000001</v>
      </c>
      <c r="L83" s="91"/>
      <c r="M83" s="50"/>
      <c r="N83" s="50"/>
      <c r="O83" s="50"/>
    </row>
    <row r="84" spans="1:15" ht="16.5" customHeight="1" x14ac:dyDescent="0.3">
      <c r="A84" s="61"/>
      <c r="B84" s="60"/>
      <c r="C84" s="144">
        <v>343</v>
      </c>
      <c r="D84" s="144"/>
      <c r="E84" s="144" t="s">
        <v>71</v>
      </c>
      <c r="F84" s="66">
        <f>F85+F86</f>
        <v>520.5</v>
      </c>
      <c r="G84" s="66">
        <f t="shared" ref="G84:I84" si="29">G85+G86</f>
        <v>1000</v>
      </c>
      <c r="H84" s="66">
        <f t="shared" si="29"/>
        <v>1000</v>
      </c>
      <c r="I84" s="66">
        <f t="shared" si="29"/>
        <v>620.82000000000005</v>
      </c>
      <c r="J84" s="274">
        <f t="shared" si="18"/>
        <v>119.27377521613833</v>
      </c>
      <c r="K84" s="274">
        <f t="shared" si="21"/>
        <v>62.082000000000001</v>
      </c>
      <c r="L84" s="91"/>
      <c r="M84" s="50"/>
      <c r="N84" s="50"/>
      <c r="O84" s="50"/>
    </row>
    <row r="85" spans="1:15" ht="16.5" customHeight="1" x14ac:dyDescent="0.3">
      <c r="A85" s="61"/>
      <c r="B85" s="60"/>
      <c r="C85" s="61"/>
      <c r="D85" s="61">
        <v>3431</v>
      </c>
      <c r="E85" s="61" t="s">
        <v>117</v>
      </c>
      <c r="F85" s="140">
        <v>520.5</v>
      </c>
      <c r="G85" s="65">
        <v>1000</v>
      </c>
      <c r="H85" s="122">
        <v>1000</v>
      </c>
      <c r="I85" s="140">
        <v>619.75</v>
      </c>
      <c r="J85" s="123"/>
      <c r="K85" s="274"/>
      <c r="L85" s="91"/>
      <c r="M85" s="50"/>
      <c r="N85" s="50"/>
      <c r="O85" s="50"/>
    </row>
    <row r="86" spans="1:15" ht="16.5" customHeight="1" x14ac:dyDescent="0.3">
      <c r="A86" s="61"/>
      <c r="B86" s="60"/>
      <c r="C86" s="61"/>
      <c r="D86" s="61">
        <v>3433</v>
      </c>
      <c r="E86" s="289" t="s">
        <v>209</v>
      </c>
      <c r="F86" s="140">
        <v>0</v>
      </c>
      <c r="G86" s="65">
        <v>0</v>
      </c>
      <c r="H86" s="122">
        <v>0</v>
      </c>
      <c r="I86" s="140">
        <v>1.07</v>
      </c>
      <c r="J86" s="123"/>
      <c r="K86" s="274"/>
      <c r="L86" s="91"/>
      <c r="M86" s="50"/>
      <c r="N86" s="50"/>
      <c r="O86" s="50"/>
    </row>
    <row r="87" spans="1:15" ht="16.5" customHeight="1" x14ac:dyDescent="0.3">
      <c r="A87" s="61"/>
      <c r="B87" s="60">
        <v>37</v>
      </c>
      <c r="C87" s="61"/>
      <c r="D87" s="196"/>
      <c r="E87" s="282" t="s">
        <v>200</v>
      </c>
      <c r="F87" s="284">
        <f>F88</f>
        <v>0</v>
      </c>
      <c r="G87" s="286">
        <f t="shared" ref="G87:I88" si="30">G88</f>
        <v>0</v>
      </c>
      <c r="H87" s="287">
        <f t="shared" si="30"/>
        <v>2770</v>
      </c>
      <c r="I87" s="284">
        <f t="shared" si="30"/>
        <v>0</v>
      </c>
      <c r="J87" s="196"/>
      <c r="K87" s="274">
        <f t="shared" si="21"/>
        <v>0</v>
      </c>
      <c r="L87" s="91"/>
      <c r="M87" s="50"/>
      <c r="N87" s="50"/>
      <c r="O87" s="50"/>
    </row>
    <row r="88" spans="1:15" ht="29.25" customHeight="1" x14ac:dyDescent="0.3">
      <c r="A88" s="61"/>
      <c r="B88" s="60"/>
      <c r="C88" s="60">
        <v>372</v>
      </c>
      <c r="D88" s="196"/>
      <c r="E88" s="283" t="s">
        <v>201</v>
      </c>
      <c r="F88" s="284">
        <f>F89</f>
        <v>0</v>
      </c>
      <c r="G88" s="286">
        <f t="shared" si="30"/>
        <v>0</v>
      </c>
      <c r="H88" s="287">
        <f t="shared" si="30"/>
        <v>2770</v>
      </c>
      <c r="I88" s="284">
        <f t="shared" si="30"/>
        <v>0</v>
      </c>
      <c r="J88" s="123"/>
      <c r="K88" s="274">
        <f t="shared" si="21"/>
        <v>0</v>
      </c>
      <c r="L88" s="91"/>
      <c r="M88" s="50"/>
      <c r="N88" s="50"/>
      <c r="O88" s="50"/>
    </row>
    <row r="89" spans="1:15" ht="16.5" customHeight="1" x14ac:dyDescent="0.3">
      <c r="A89" s="61"/>
      <c r="B89" s="60"/>
      <c r="C89" s="61"/>
      <c r="D89" s="191">
        <v>3721</v>
      </c>
      <c r="E89" s="191" t="s">
        <v>202</v>
      </c>
      <c r="F89" s="285"/>
      <c r="G89" s="65"/>
      <c r="H89" s="122">
        <v>2770</v>
      </c>
      <c r="I89" s="140">
        <v>0</v>
      </c>
      <c r="J89" s="123"/>
      <c r="K89" s="274">
        <f t="shared" si="21"/>
        <v>0</v>
      </c>
      <c r="L89" s="91"/>
      <c r="M89" s="50"/>
      <c r="N89" s="50"/>
      <c r="O89" s="50"/>
    </row>
    <row r="90" spans="1:15" ht="16.5" customHeight="1" x14ac:dyDescent="0.3">
      <c r="A90" s="138"/>
      <c r="B90" s="135">
        <v>38</v>
      </c>
      <c r="C90" s="60"/>
      <c r="D90" s="60"/>
      <c r="E90" s="145" t="s">
        <v>72</v>
      </c>
      <c r="F90" s="146">
        <f>F91</f>
        <v>859.5</v>
      </c>
      <c r="G90" s="146">
        <f t="shared" ref="G90:I91" si="31">G91</f>
        <v>900</v>
      </c>
      <c r="H90" s="147">
        <f t="shared" si="31"/>
        <v>900</v>
      </c>
      <c r="I90" s="146">
        <f t="shared" si="31"/>
        <v>859.5</v>
      </c>
      <c r="J90" s="274">
        <f t="shared" si="18"/>
        <v>100</v>
      </c>
      <c r="K90" s="274">
        <f t="shared" si="21"/>
        <v>95.5</v>
      </c>
      <c r="L90" s="91"/>
      <c r="M90" s="50"/>
      <c r="N90" s="50"/>
      <c r="O90" s="50"/>
    </row>
    <row r="91" spans="1:15" ht="16.5" customHeight="1" x14ac:dyDescent="0.3">
      <c r="A91" s="138"/>
      <c r="B91" s="135"/>
      <c r="C91" s="144">
        <v>381</v>
      </c>
      <c r="D91" s="144"/>
      <c r="E91" s="148" t="s">
        <v>69</v>
      </c>
      <c r="F91" s="146">
        <f>F92</f>
        <v>859.5</v>
      </c>
      <c r="G91" s="146">
        <f t="shared" si="31"/>
        <v>900</v>
      </c>
      <c r="H91" s="147">
        <f t="shared" si="31"/>
        <v>900</v>
      </c>
      <c r="I91" s="146">
        <f t="shared" si="31"/>
        <v>859.5</v>
      </c>
      <c r="J91" s="123"/>
      <c r="K91" s="274"/>
      <c r="L91" s="91"/>
      <c r="M91" s="50"/>
      <c r="N91" s="50"/>
      <c r="O91" s="50"/>
    </row>
    <row r="92" spans="1:15" ht="16.5" customHeight="1" x14ac:dyDescent="0.3">
      <c r="A92" s="138"/>
      <c r="B92" s="135"/>
      <c r="C92" s="61"/>
      <c r="D92" s="61">
        <v>3812</v>
      </c>
      <c r="E92" s="63" t="s">
        <v>74</v>
      </c>
      <c r="F92" s="140">
        <v>859.5</v>
      </c>
      <c r="G92" s="65">
        <v>900</v>
      </c>
      <c r="H92" s="122">
        <v>900</v>
      </c>
      <c r="I92" s="140">
        <v>859.5</v>
      </c>
      <c r="J92" s="123"/>
      <c r="K92" s="274"/>
      <c r="L92" s="91"/>
      <c r="M92" s="50"/>
      <c r="N92" s="50"/>
      <c r="O92" s="50"/>
    </row>
    <row r="93" spans="1:15" ht="18.75" customHeight="1" x14ac:dyDescent="0.3">
      <c r="A93" s="159">
        <v>4</v>
      </c>
      <c r="B93" s="155"/>
      <c r="C93" s="160"/>
      <c r="D93" s="161"/>
      <c r="E93" s="162" t="s">
        <v>5</v>
      </c>
      <c r="F93" s="156">
        <f>F94</f>
        <v>1084</v>
      </c>
      <c r="G93" s="157">
        <f t="shared" ref="G93:I93" si="32">G94</f>
        <v>34500</v>
      </c>
      <c r="H93" s="157">
        <f t="shared" si="32"/>
        <v>34960</v>
      </c>
      <c r="I93" s="156">
        <f t="shared" si="32"/>
        <v>35975.35</v>
      </c>
      <c r="J93" s="309">
        <f t="shared" si="18"/>
        <v>3318.7592250922507</v>
      </c>
      <c r="K93" s="275">
        <f>I93/H93*100</f>
        <v>102.90431922196797</v>
      </c>
      <c r="L93" s="91"/>
      <c r="M93" s="50"/>
      <c r="N93" s="50"/>
      <c r="O93" s="50"/>
    </row>
    <row r="94" spans="1:15" ht="21.75" customHeight="1" x14ac:dyDescent="0.3">
      <c r="A94" s="138"/>
      <c r="B94" s="135">
        <v>42</v>
      </c>
      <c r="C94" s="144"/>
      <c r="D94" s="135"/>
      <c r="E94" s="163" t="s">
        <v>126</v>
      </c>
      <c r="F94" s="62">
        <f>F97+F101+F95</f>
        <v>1084</v>
      </c>
      <c r="G94" s="62">
        <f t="shared" ref="G94:I94" si="33">G97+G101+G95</f>
        <v>34500</v>
      </c>
      <c r="H94" s="62">
        <f t="shared" si="33"/>
        <v>34960</v>
      </c>
      <c r="I94" s="62">
        <f t="shared" si="33"/>
        <v>35975.35</v>
      </c>
      <c r="J94" s="310">
        <f t="shared" si="18"/>
        <v>3318.7592250922507</v>
      </c>
      <c r="K94" s="274">
        <f>I94/H94*100</f>
        <v>102.90431922196797</v>
      </c>
      <c r="L94" s="91"/>
      <c r="M94" s="50"/>
      <c r="N94" s="50"/>
      <c r="O94" s="50"/>
    </row>
    <row r="95" spans="1:15" ht="21.75" customHeight="1" x14ac:dyDescent="0.3">
      <c r="A95" s="138"/>
      <c r="B95" s="135"/>
      <c r="C95" s="144">
        <v>421</v>
      </c>
      <c r="D95" s="135"/>
      <c r="E95" s="163" t="s">
        <v>210</v>
      </c>
      <c r="F95" s="62">
        <f>F96</f>
        <v>0</v>
      </c>
      <c r="G95" s="62">
        <f t="shared" ref="G95:I95" si="34">G96</f>
        <v>0</v>
      </c>
      <c r="H95" s="62">
        <f t="shared" si="34"/>
        <v>0</v>
      </c>
      <c r="I95" s="62">
        <f t="shared" si="34"/>
        <v>33125</v>
      </c>
      <c r="J95" s="274"/>
      <c r="K95" s="274"/>
      <c r="L95" s="91"/>
      <c r="M95" s="50"/>
      <c r="N95" s="50"/>
      <c r="O95" s="50"/>
    </row>
    <row r="96" spans="1:15" ht="21.75" customHeight="1" x14ac:dyDescent="0.3">
      <c r="A96" s="138"/>
      <c r="B96" s="135"/>
      <c r="C96" s="144"/>
      <c r="D96" s="138">
        <v>4212</v>
      </c>
      <c r="E96" s="166" t="s">
        <v>211</v>
      </c>
      <c r="F96" s="64">
        <v>0</v>
      </c>
      <c r="G96" s="46">
        <v>0</v>
      </c>
      <c r="H96" s="46">
        <v>0</v>
      </c>
      <c r="I96" s="64">
        <v>33125</v>
      </c>
      <c r="J96" s="274"/>
      <c r="K96" s="274"/>
      <c r="L96" s="91"/>
      <c r="M96" s="50"/>
      <c r="N96" s="50"/>
      <c r="O96" s="50"/>
    </row>
    <row r="97" spans="1:15" ht="16.5" customHeight="1" x14ac:dyDescent="0.3">
      <c r="A97" s="138"/>
      <c r="B97" s="135"/>
      <c r="C97" s="144">
        <v>422</v>
      </c>
      <c r="D97" s="139"/>
      <c r="E97" s="164" t="s">
        <v>118</v>
      </c>
      <c r="F97" s="62">
        <f>F98+F99+F100</f>
        <v>1084</v>
      </c>
      <c r="G97" s="136">
        <f t="shared" ref="G97:I97" si="35">G98+G99+G100</f>
        <v>34500</v>
      </c>
      <c r="H97" s="136">
        <f t="shared" si="35"/>
        <v>10960</v>
      </c>
      <c r="I97" s="62">
        <f t="shared" si="35"/>
        <v>2790.16</v>
      </c>
      <c r="J97" s="274">
        <f t="shared" si="18"/>
        <v>257.39483394833951</v>
      </c>
      <c r="K97" s="274">
        <f t="shared" ref="K97:K101" si="36">I97/H97*100</f>
        <v>25.457664233576644</v>
      </c>
      <c r="L97" s="91"/>
      <c r="M97" s="50"/>
      <c r="N97" s="50"/>
      <c r="O97" s="50"/>
    </row>
    <row r="98" spans="1:15" ht="16.5" customHeight="1" x14ac:dyDescent="0.3">
      <c r="A98" s="165"/>
      <c r="B98" s="165"/>
      <c r="C98" s="61"/>
      <c r="D98" s="138">
        <v>4221</v>
      </c>
      <c r="E98" s="166" t="s">
        <v>86</v>
      </c>
      <c r="F98" s="140">
        <v>497.5</v>
      </c>
      <c r="G98" s="122">
        <v>0</v>
      </c>
      <c r="H98" s="122">
        <v>2760</v>
      </c>
      <c r="I98" s="140">
        <v>1741.46</v>
      </c>
      <c r="J98" s="274"/>
      <c r="K98" s="274"/>
      <c r="L98" s="91"/>
      <c r="M98" s="50"/>
      <c r="N98" s="50"/>
      <c r="O98" s="50"/>
    </row>
    <row r="99" spans="1:15" ht="16.5" hidden="1" customHeight="1" x14ac:dyDescent="0.3">
      <c r="A99" s="165"/>
      <c r="B99" s="165"/>
      <c r="C99" s="61"/>
      <c r="D99" s="61">
        <v>4223</v>
      </c>
      <c r="E99" s="61" t="s">
        <v>88</v>
      </c>
      <c r="F99" s="140"/>
      <c r="G99" s="122"/>
      <c r="H99" s="122"/>
      <c r="I99" s="140"/>
      <c r="J99" s="274"/>
      <c r="K99" s="274"/>
      <c r="L99" s="91"/>
      <c r="M99" s="50"/>
      <c r="N99" s="50"/>
      <c r="O99" s="50"/>
    </row>
    <row r="100" spans="1:15" ht="16.5" customHeight="1" x14ac:dyDescent="0.3">
      <c r="A100" s="165"/>
      <c r="B100" s="165"/>
      <c r="C100" s="138"/>
      <c r="D100" s="138">
        <v>4227</v>
      </c>
      <c r="E100" s="166" t="s">
        <v>119</v>
      </c>
      <c r="F100" s="140">
        <v>586.5</v>
      </c>
      <c r="G100" s="122">
        <v>34500</v>
      </c>
      <c r="H100" s="122">
        <v>8200</v>
      </c>
      <c r="I100" s="140">
        <v>1048.7</v>
      </c>
      <c r="J100" s="274"/>
      <c r="K100" s="274"/>
      <c r="L100" s="91"/>
      <c r="M100" s="50"/>
      <c r="N100" s="50"/>
      <c r="O100" s="50"/>
    </row>
    <row r="101" spans="1:15" ht="16.5" customHeight="1" x14ac:dyDescent="0.3">
      <c r="A101" s="165"/>
      <c r="B101" s="165"/>
      <c r="C101" s="139">
        <v>424</v>
      </c>
      <c r="D101" s="139"/>
      <c r="E101" s="164" t="s">
        <v>120</v>
      </c>
      <c r="F101" s="62">
        <f>F102+F103</f>
        <v>0</v>
      </c>
      <c r="G101" s="136">
        <f t="shared" ref="G101:I101" si="37">G102+G103</f>
        <v>0</v>
      </c>
      <c r="H101" s="136">
        <f t="shared" si="37"/>
        <v>24000</v>
      </c>
      <c r="I101" s="62">
        <f t="shared" si="37"/>
        <v>60.19</v>
      </c>
      <c r="J101" s="274" t="e">
        <f t="shared" si="18"/>
        <v>#DIV/0!</v>
      </c>
      <c r="K101" s="274">
        <f t="shared" si="36"/>
        <v>0.25079166666666663</v>
      </c>
      <c r="L101" s="91"/>
      <c r="M101" s="50"/>
      <c r="N101" s="50"/>
      <c r="O101" s="50"/>
    </row>
    <row r="102" spans="1:15" ht="16.5" customHeight="1" x14ac:dyDescent="0.3">
      <c r="A102" s="41"/>
      <c r="B102" s="41"/>
      <c r="C102" s="138"/>
      <c r="D102" s="138">
        <v>4241</v>
      </c>
      <c r="E102" s="166" t="s">
        <v>120</v>
      </c>
      <c r="F102" s="140">
        <v>0</v>
      </c>
      <c r="G102" s="122">
        <v>0</v>
      </c>
      <c r="H102" s="122">
        <v>23000</v>
      </c>
      <c r="I102" s="140">
        <v>60.19</v>
      </c>
      <c r="J102" s="123"/>
      <c r="K102" s="274"/>
      <c r="L102" s="91"/>
      <c r="M102" s="50"/>
      <c r="N102" s="50"/>
      <c r="O102" s="50"/>
    </row>
    <row r="103" spans="1:15" ht="16.5" customHeight="1" x14ac:dyDescent="0.3">
      <c r="A103" s="41"/>
      <c r="B103" s="41"/>
      <c r="C103" s="138"/>
      <c r="D103" s="61">
        <v>4242</v>
      </c>
      <c r="E103" s="61" t="s">
        <v>87</v>
      </c>
      <c r="F103" s="65">
        <v>0</v>
      </c>
      <c r="G103" s="122">
        <v>0</v>
      </c>
      <c r="H103" s="122">
        <v>1000</v>
      </c>
      <c r="I103" s="140">
        <v>0</v>
      </c>
      <c r="J103" s="123"/>
      <c r="K103" s="274"/>
      <c r="L103" s="91"/>
      <c r="M103" s="50"/>
      <c r="N103" s="50"/>
      <c r="O103" s="50"/>
    </row>
    <row r="104" spans="1:15" ht="19.5" customHeight="1" x14ac:dyDescent="0.3">
      <c r="A104" s="167"/>
      <c r="B104" s="167"/>
      <c r="C104" s="139"/>
      <c r="D104" s="139"/>
      <c r="E104" s="168" t="s">
        <v>59</v>
      </c>
      <c r="F104" s="169">
        <f>F44+F93</f>
        <v>775117.54999999993</v>
      </c>
      <c r="G104" s="313">
        <f>G44+G93</f>
        <v>1757155.96</v>
      </c>
      <c r="H104" s="169">
        <f>H44+H93</f>
        <v>1923247.06</v>
      </c>
      <c r="I104" s="169">
        <f>I44+I93</f>
        <v>1033150.2299999999</v>
      </c>
      <c r="J104" s="170">
        <f t="shared" si="18"/>
        <v>133.28949009089007</v>
      </c>
      <c r="K104" s="170">
        <f>I104/H104*100</f>
        <v>53.719059370354628</v>
      </c>
      <c r="L104" s="91"/>
    </row>
    <row r="105" spans="1:15" ht="30" customHeight="1" x14ac:dyDescent="0.3">
      <c r="A105" s="67"/>
      <c r="B105" s="67"/>
      <c r="C105" s="67"/>
      <c r="D105" s="67"/>
      <c r="E105" s="67"/>
      <c r="F105" s="67"/>
      <c r="G105" s="67"/>
      <c r="H105" s="67"/>
      <c r="I105" s="67"/>
    </row>
    <row r="106" spans="1:15" ht="15.6" x14ac:dyDescent="0.3">
      <c r="I106" s="215"/>
      <c r="J106" s="215"/>
      <c r="K106" s="215"/>
    </row>
    <row r="107" spans="1:15" ht="15.6" x14ac:dyDescent="0.3">
      <c r="I107" s="330"/>
      <c r="J107" s="330"/>
      <c r="K107" s="330"/>
    </row>
  </sheetData>
  <protectedRanges>
    <protectedRange algorithmName="SHA-512" hashValue="R8frfBQ/MhInQYm+jLEgMwgPwCkrGPIUaxyIFLRSCn/+fIsUU6bmJDax/r7gTh2PEAEvgODYwg0rRRjqSM/oww==" saltValue="tbZzHO5lCNHCDH5y3XGZag==" spinCount="100000" sqref="E16" name="Range1_1"/>
    <protectedRange algorithmName="SHA-512" hashValue="R8frfBQ/MhInQYm+jLEgMwgPwCkrGPIUaxyIFLRSCn/+fIsUU6bmJDax/r7gTh2PEAEvgODYwg0rRRjqSM/oww==" saltValue="tbZzHO5lCNHCDH5y3XGZag==" spinCount="100000" sqref="E17:E18" name="Range1_2"/>
    <protectedRange algorithmName="SHA-512" hashValue="R8frfBQ/MhInQYm+jLEgMwgPwCkrGPIUaxyIFLRSCn/+fIsUU6bmJDax/r7gTh2PEAEvgODYwg0rRRjqSM/oww==" saltValue="tbZzHO5lCNHCDH5y3XGZag==" spinCount="100000" sqref="E12" name="Range1_3"/>
  </protectedRanges>
  <mergeCells count="20">
    <mergeCell ref="I107:K107"/>
    <mergeCell ref="A43:E43"/>
    <mergeCell ref="A41:E41"/>
    <mergeCell ref="A42:E42"/>
    <mergeCell ref="A2:K2"/>
    <mergeCell ref="A4:K4"/>
    <mergeCell ref="A6:K6"/>
    <mergeCell ref="A9:E9"/>
    <mergeCell ref="A8:E8"/>
    <mergeCell ref="P43:Q43"/>
    <mergeCell ref="P44:Q44"/>
    <mergeCell ref="P45:Q45"/>
    <mergeCell ref="P46:Q46"/>
    <mergeCell ref="P47:Q47"/>
    <mergeCell ref="P53:Q53"/>
    <mergeCell ref="P48:Q48"/>
    <mergeCell ref="P49:Q49"/>
    <mergeCell ref="P50:Q50"/>
    <mergeCell ref="P51:Q51"/>
    <mergeCell ref="P52:Q52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="85" zoomScaleNormal="85" workbookViewId="0">
      <selection activeCell="E21" sqref="E21"/>
    </sheetView>
  </sheetViews>
  <sheetFormatPr defaultRowHeight="14.4" x14ac:dyDescent="0.3"/>
  <cols>
    <col min="1" max="1" width="41.44140625" customWidth="1"/>
    <col min="2" max="2" width="17.88671875" customWidth="1"/>
    <col min="3" max="3" width="16" customWidth="1"/>
    <col min="4" max="4" width="13.6640625" customWidth="1"/>
    <col min="5" max="5" width="18.5546875" customWidth="1"/>
    <col min="6" max="6" width="8.6640625" customWidth="1"/>
    <col min="7" max="7" width="8.5546875" customWidth="1"/>
    <col min="8" max="9" width="15.109375" customWidth="1"/>
  </cols>
  <sheetData>
    <row r="1" spans="1:11" ht="15.6" x14ac:dyDescent="0.3">
      <c r="A1" s="28" t="s">
        <v>41</v>
      </c>
      <c r="E1" s="28"/>
    </row>
    <row r="2" spans="1:11" ht="18.75" customHeight="1" x14ac:dyDescent="0.3">
      <c r="F2" s="2"/>
      <c r="G2" s="2"/>
      <c r="H2" s="2"/>
      <c r="I2" s="29"/>
    </row>
    <row r="3" spans="1:11" ht="18" customHeight="1" x14ac:dyDescent="0.3">
      <c r="A3" s="348" t="s">
        <v>29</v>
      </c>
      <c r="B3" s="348"/>
      <c r="C3" s="348"/>
      <c r="D3" s="348"/>
      <c r="E3" s="348"/>
      <c r="F3" s="348"/>
      <c r="G3" s="348"/>
      <c r="H3" s="15"/>
      <c r="I3" s="15"/>
      <c r="J3" s="15"/>
      <c r="K3" s="15"/>
    </row>
    <row r="4" spans="1:11" ht="9" customHeight="1" x14ac:dyDescent="0.3">
      <c r="E4" s="2"/>
      <c r="F4" s="2"/>
      <c r="G4" s="2"/>
      <c r="H4" s="2"/>
      <c r="I4" s="29"/>
    </row>
    <row r="5" spans="1:11" ht="15.75" customHeight="1" x14ac:dyDescent="0.3">
      <c r="A5" s="341" t="s">
        <v>44</v>
      </c>
      <c r="B5" s="341"/>
      <c r="C5" s="341"/>
      <c r="D5" s="341"/>
      <c r="E5" s="341"/>
      <c r="F5" s="341"/>
      <c r="G5" s="341"/>
      <c r="H5" s="15"/>
      <c r="I5" s="15"/>
    </row>
    <row r="6" spans="1:11" ht="5.25" customHeight="1" x14ac:dyDescent="0.3">
      <c r="A6" s="75"/>
      <c r="B6" s="75"/>
      <c r="C6" s="75"/>
      <c r="D6" s="75"/>
      <c r="E6" s="75"/>
      <c r="F6" s="75"/>
      <c r="G6" s="75"/>
      <c r="H6" s="75"/>
      <c r="I6" s="75"/>
    </row>
    <row r="7" spans="1:11" ht="30.75" customHeight="1" x14ac:dyDescent="0.3">
      <c r="A7" s="97" t="s">
        <v>45</v>
      </c>
      <c r="B7" s="77" t="s">
        <v>170</v>
      </c>
      <c r="C7" s="121" t="s">
        <v>186</v>
      </c>
      <c r="D7" s="121" t="s">
        <v>183</v>
      </c>
      <c r="E7" s="77" t="s">
        <v>182</v>
      </c>
      <c r="F7" s="121" t="s">
        <v>17</v>
      </c>
      <c r="G7" s="312" t="s">
        <v>17</v>
      </c>
      <c r="H7" s="90"/>
      <c r="I7" s="90"/>
      <c r="J7" s="91"/>
      <c r="K7" s="91"/>
    </row>
    <row r="8" spans="1:11" ht="21.75" customHeight="1" x14ac:dyDescent="0.3">
      <c r="A8" s="97">
        <v>1</v>
      </c>
      <c r="B8" s="77">
        <v>2</v>
      </c>
      <c r="C8" s="77">
        <v>3</v>
      </c>
      <c r="D8" s="77">
        <v>4</v>
      </c>
      <c r="E8" s="77">
        <v>5</v>
      </c>
      <c r="F8" s="76" t="s">
        <v>27</v>
      </c>
      <c r="G8" s="76" t="s">
        <v>242</v>
      </c>
      <c r="H8" s="90"/>
      <c r="I8" s="90"/>
      <c r="J8" s="91"/>
      <c r="K8" s="91"/>
    </row>
    <row r="9" spans="1:11" ht="15.75" customHeight="1" x14ac:dyDescent="0.3">
      <c r="A9" s="30" t="s">
        <v>15</v>
      </c>
      <c r="B9" s="69">
        <f>B10+B12</f>
        <v>53513.21</v>
      </c>
      <c r="C9" s="131">
        <f>C10+C12</f>
        <v>150676</v>
      </c>
      <c r="D9" s="131">
        <f>D10+D12</f>
        <v>153994.59</v>
      </c>
      <c r="E9" s="69">
        <f>E10+E12+E11</f>
        <v>62674.3</v>
      </c>
      <c r="F9" s="96">
        <f>E9/B9*100</f>
        <v>117.1193056817186</v>
      </c>
      <c r="G9" s="62">
        <f>E9/D9*100</f>
        <v>40.699027154135742</v>
      </c>
      <c r="H9" s="90"/>
      <c r="I9" s="90"/>
      <c r="J9" s="91"/>
      <c r="K9" s="91"/>
    </row>
    <row r="10" spans="1:11" ht="15.75" customHeight="1" x14ac:dyDescent="0.3">
      <c r="A10" s="38" t="s">
        <v>48</v>
      </c>
      <c r="B10" s="65">
        <v>24453.42</v>
      </c>
      <c r="C10" s="122">
        <v>96967</v>
      </c>
      <c r="D10" s="65">
        <v>99656.3</v>
      </c>
      <c r="E10" s="65">
        <v>32424.240000000002</v>
      </c>
      <c r="F10" s="85">
        <f t="shared" ref="F10:F30" si="0">E10/B10*100</f>
        <v>132.59593136665549</v>
      </c>
      <c r="G10" s="62">
        <f t="shared" ref="G10:G30" si="1">E10/D10*100</f>
        <v>32.536066460424479</v>
      </c>
      <c r="H10" s="90"/>
      <c r="I10" s="90"/>
      <c r="J10" s="91"/>
      <c r="K10" s="91"/>
    </row>
    <row r="11" spans="1:11" ht="15.75" hidden="1" customHeight="1" x14ac:dyDescent="0.3">
      <c r="A11" s="38" t="s">
        <v>136</v>
      </c>
      <c r="B11" s="87"/>
      <c r="C11" s="122"/>
      <c r="D11" s="87"/>
      <c r="E11" s="87"/>
      <c r="F11" s="85" t="e">
        <f t="shared" si="0"/>
        <v>#DIV/0!</v>
      </c>
      <c r="G11" s="62" t="e">
        <f t="shared" si="1"/>
        <v>#DIV/0!</v>
      </c>
      <c r="H11" s="90"/>
      <c r="I11" s="90"/>
      <c r="J11" s="91"/>
      <c r="K11" s="91"/>
    </row>
    <row r="12" spans="1:11" ht="15.75" customHeight="1" x14ac:dyDescent="0.3">
      <c r="A12" s="38" t="s">
        <v>49</v>
      </c>
      <c r="B12" s="58">
        <v>29059.79</v>
      </c>
      <c r="C12" s="122">
        <v>53709</v>
      </c>
      <c r="D12" s="58">
        <v>54338.29</v>
      </c>
      <c r="E12" s="58">
        <v>30250.06</v>
      </c>
      <c r="F12" s="85">
        <f t="shared" si="0"/>
        <v>104.09593462306508</v>
      </c>
      <c r="G12" s="62">
        <f t="shared" si="1"/>
        <v>55.669878459554035</v>
      </c>
      <c r="H12" s="90"/>
      <c r="I12" s="90"/>
      <c r="J12" s="91"/>
      <c r="K12" s="91"/>
    </row>
    <row r="13" spans="1:11" ht="15.75" customHeight="1" x14ac:dyDescent="0.3">
      <c r="A13" s="40" t="s">
        <v>16</v>
      </c>
      <c r="B13" s="69">
        <f>B14</f>
        <v>3495</v>
      </c>
      <c r="C13" s="131">
        <f>C14</f>
        <v>6500</v>
      </c>
      <c r="D13" s="131">
        <f>D14</f>
        <v>6000</v>
      </c>
      <c r="E13" s="69">
        <f>E14</f>
        <v>2883</v>
      </c>
      <c r="F13" s="96">
        <f t="shared" si="0"/>
        <v>82.489270386266085</v>
      </c>
      <c r="G13" s="62">
        <f t="shared" si="1"/>
        <v>48.05</v>
      </c>
      <c r="H13" s="90"/>
      <c r="I13" s="90"/>
      <c r="J13" s="91"/>
      <c r="K13" s="91"/>
    </row>
    <row r="14" spans="1:11" ht="15.75" customHeight="1" x14ac:dyDescent="0.3">
      <c r="A14" s="8" t="s">
        <v>50</v>
      </c>
      <c r="B14" s="65">
        <v>3495</v>
      </c>
      <c r="C14" s="122">
        <v>6500</v>
      </c>
      <c r="D14" s="65">
        <v>6000</v>
      </c>
      <c r="E14" s="65">
        <v>2883</v>
      </c>
      <c r="F14" s="85"/>
      <c r="G14" s="62"/>
      <c r="H14" s="90"/>
      <c r="I14" s="90"/>
      <c r="J14" s="91"/>
      <c r="K14" s="91"/>
    </row>
    <row r="15" spans="1:11" ht="15.75" customHeight="1" x14ac:dyDescent="0.3">
      <c r="A15" s="40" t="s">
        <v>51</v>
      </c>
      <c r="B15" s="69">
        <f>B16</f>
        <v>28791.47</v>
      </c>
      <c r="C15" s="131">
        <f>C16</f>
        <v>57000</v>
      </c>
      <c r="D15" s="131">
        <f>D16</f>
        <v>53000</v>
      </c>
      <c r="E15" s="69">
        <f>E16</f>
        <v>29182</v>
      </c>
      <c r="F15" s="96">
        <f t="shared" si="0"/>
        <v>101.35640868632272</v>
      </c>
      <c r="G15" s="62">
        <f t="shared" si="1"/>
        <v>55.060377358490562</v>
      </c>
      <c r="H15" s="90"/>
      <c r="I15" s="90"/>
      <c r="J15" s="91"/>
      <c r="K15" s="91"/>
    </row>
    <row r="16" spans="1:11" ht="15.75" customHeight="1" x14ac:dyDescent="0.3">
      <c r="A16" s="8" t="s">
        <v>52</v>
      </c>
      <c r="B16" s="65">
        <v>28791.47</v>
      </c>
      <c r="C16" s="122">
        <v>57000</v>
      </c>
      <c r="D16" s="122">
        <v>53000</v>
      </c>
      <c r="E16" s="65">
        <v>29182</v>
      </c>
      <c r="F16" s="85"/>
      <c r="G16" s="62"/>
      <c r="H16" s="90"/>
      <c r="I16" s="90"/>
      <c r="J16" s="91"/>
      <c r="K16" s="91"/>
    </row>
    <row r="17" spans="1:11" ht="15.75" customHeight="1" x14ac:dyDescent="0.3">
      <c r="A17" s="40" t="s">
        <v>53</v>
      </c>
      <c r="B17" s="69">
        <f>B18+B20+B22</f>
        <v>675101.47000000009</v>
      </c>
      <c r="C17" s="131">
        <f>C18+C20+C22</f>
        <v>1542100</v>
      </c>
      <c r="D17" s="131">
        <f>D18+D20+D22</f>
        <v>1702000</v>
      </c>
      <c r="E17" s="69">
        <f>E18+E20+E22</f>
        <v>798691.99</v>
      </c>
      <c r="F17" s="96">
        <f t="shared" si="0"/>
        <v>118.30695465675699</v>
      </c>
      <c r="G17" s="62">
        <f t="shared" si="1"/>
        <v>46.926673913043473</v>
      </c>
      <c r="H17" s="90"/>
      <c r="I17" s="90"/>
      <c r="J17" s="91"/>
      <c r="K17" s="91"/>
    </row>
    <row r="18" spans="1:11" ht="15.75" customHeight="1" x14ac:dyDescent="0.3">
      <c r="A18" s="40" t="s">
        <v>54</v>
      </c>
      <c r="B18" s="65">
        <f t="shared" ref="B18:E18" si="2">B19</f>
        <v>660243.91</v>
      </c>
      <c r="C18" s="122">
        <f t="shared" si="2"/>
        <v>1510000</v>
      </c>
      <c r="D18" s="122">
        <f t="shared" si="2"/>
        <v>1670000</v>
      </c>
      <c r="E18" s="65">
        <f t="shared" si="2"/>
        <v>753720.19</v>
      </c>
      <c r="F18" s="85"/>
      <c r="G18" s="62"/>
      <c r="H18" s="90"/>
      <c r="I18" s="90"/>
      <c r="J18" s="91"/>
      <c r="K18" s="91"/>
    </row>
    <row r="19" spans="1:11" ht="15.75" customHeight="1" x14ac:dyDescent="0.3">
      <c r="A19" s="8" t="s">
        <v>55</v>
      </c>
      <c r="B19" s="65">
        <v>660243.91</v>
      </c>
      <c r="C19" s="122">
        <v>1510000</v>
      </c>
      <c r="D19" s="122">
        <v>1670000</v>
      </c>
      <c r="E19" s="65">
        <v>753720.19</v>
      </c>
      <c r="F19" s="85"/>
      <c r="G19" s="62"/>
      <c r="H19" s="90"/>
      <c r="I19" s="90"/>
      <c r="J19" s="91"/>
      <c r="K19" s="91"/>
    </row>
    <row r="20" spans="1:11" ht="15.75" customHeight="1" x14ac:dyDescent="0.3">
      <c r="A20" s="7" t="s">
        <v>56</v>
      </c>
      <c r="B20" s="69">
        <f>B21</f>
        <v>14857.56</v>
      </c>
      <c r="C20" s="131">
        <f>C21</f>
        <v>29000</v>
      </c>
      <c r="D20" s="131">
        <f>D21</f>
        <v>32000</v>
      </c>
      <c r="E20" s="69">
        <f>E21</f>
        <v>11846.8</v>
      </c>
      <c r="F20" s="96">
        <f t="shared" si="0"/>
        <v>79.735838186081693</v>
      </c>
      <c r="G20" s="62">
        <f t="shared" si="1"/>
        <v>37.021250000000002</v>
      </c>
      <c r="H20" s="90"/>
      <c r="I20" s="90"/>
      <c r="J20" s="91"/>
      <c r="K20" s="91"/>
    </row>
    <row r="21" spans="1:11" ht="15.75" customHeight="1" x14ac:dyDescent="0.3">
      <c r="A21" s="8" t="s">
        <v>57</v>
      </c>
      <c r="B21" s="65">
        <v>14857.56</v>
      </c>
      <c r="C21" s="122">
        <v>29000</v>
      </c>
      <c r="D21" s="65">
        <v>32000</v>
      </c>
      <c r="E21" s="65">
        <v>11846.8</v>
      </c>
      <c r="F21" s="85"/>
      <c r="G21" s="62"/>
      <c r="H21" s="90"/>
      <c r="I21" s="90"/>
      <c r="J21" s="91"/>
      <c r="K21" s="91"/>
    </row>
    <row r="22" spans="1:11" ht="15.75" customHeight="1" x14ac:dyDescent="0.3">
      <c r="A22" s="7" t="s">
        <v>46</v>
      </c>
      <c r="B22" s="69">
        <f>B23</f>
        <v>0</v>
      </c>
      <c r="C22" s="131">
        <f>C23</f>
        <v>3100</v>
      </c>
      <c r="D22" s="69">
        <f>D23</f>
        <v>0</v>
      </c>
      <c r="E22" s="69">
        <f>E23</f>
        <v>33125</v>
      </c>
      <c r="F22" s="96">
        <v>0</v>
      </c>
      <c r="G22" s="62" t="e">
        <f t="shared" si="1"/>
        <v>#DIV/0!</v>
      </c>
      <c r="H22" s="90"/>
      <c r="I22" s="90"/>
      <c r="J22" s="91"/>
      <c r="K22" s="91"/>
    </row>
    <row r="23" spans="1:11" ht="15.75" customHeight="1" x14ac:dyDescent="0.3">
      <c r="A23" s="8" t="s">
        <v>46</v>
      </c>
      <c r="B23" s="65">
        <v>0</v>
      </c>
      <c r="C23" s="122">
        <v>3100</v>
      </c>
      <c r="D23" s="122">
        <v>0</v>
      </c>
      <c r="E23" s="65">
        <v>33125</v>
      </c>
      <c r="F23" s="85"/>
      <c r="G23" s="62"/>
      <c r="H23" s="90"/>
      <c r="I23" s="90"/>
      <c r="J23" s="91"/>
      <c r="K23" s="91"/>
    </row>
    <row r="24" spans="1:11" ht="15.75" customHeight="1" x14ac:dyDescent="0.3">
      <c r="A24" s="39" t="s">
        <v>187</v>
      </c>
      <c r="B24" s="69">
        <f>B25</f>
        <v>4033.55</v>
      </c>
      <c r="C24" s="131">
        <f t="shared" ref="C24:E24" si="3">C25</f>
        <v>800</v>
      </c>
      <c r="D24" s="131">
        <f t="shared" si="3"/>
        <v>600</v>
      </c>
      <c r="E24" s="69">
        <f t="shared" si="3"/>
        <v>570</v>
      </c>
      <c r="F24" s="85"/>
      <c r="G24" s="62">
        <f t="shared" si="1"/>
        <v>95</v>
      </c>
      <c r="H24" s="90"/>
      <c r="I24" s="90"/>
      <c r="J24" s="91"/>
      <c r="K24" s="91"/>
    </row>
    <row r="25" spans="1:11" ht="15.75" customHeight="1" x14ac:dyDescent="0.3">
      <c r="A25" s="8" t="s">
        <v>188</v>
      </c>
      <c r="B25" s="211">
        <v>4033.55</v>
      </c>
      <c r="C25" s="122">
        <v>800</v>
      </c>
      <c r="D25" s="122">
        <v>600</v>
      </c>
      <c r="E25" s="211">
        <v>570</v>
      </c>
      <c r="F25" s="85"/>
      <c r="G25" s="62"/>
      <c r="H25" s="90"/>
      <c r="I25" s="90"/>
      <c r="J25" s="91"/>
      <c r="K25" s="91"/>
    </row>
    <row r="26" spans="1:11" ht="15.75" customHeight="1" x14ac:dyDescent="0.3">
      <c r="A26" s="135" t="s">
        <v>180</v>
      </c>
      <c r="B26" s="225">
        <f>B27</f>
        <v>77.459999999999994</v>
      </c>
      <c r="C26" s="226">
        <f t="shared" ref="C26:E26" si="4">C27</f>
        <v>80</v>
      </c>
      <c r="D26" s="225">
        <f t="shared" si="4"/>
        <v>0</v>
      </c>
      <c r="E26" s="225">
        <f t="shared" si="4"/>
        <v>0</v>
      </c>
      <c r="F26" s="85">
        <f t="shared" si="0"/>
        <v>0</v>
      </c>
      <c r="G26" s="62" t="e">
        <f t="shared" si="1"/>
        <v>#DIV/0!</v>
      </c>
      <c r="H26" s="90"/>
      <c r="I26" s="90"/>
      <c r="J26" s="91"/>
      <c r="K26" s="91"/>
    </row>
    <row r="27" spans="1:11" ht="15.75" customHeight="1" x14ac:dyDescent="0.3">
      <c r="A27" s="138" t="s">
        <v>179</v>
      </c>
      <c r="B27" s="65">
        <v>77.459999999999994</v>
      </c>
      <c r="C27" s="122">
        <v>80</v>
      </c>
      <c r="D27" s="65"/>
      <c r="E27" s="65">
        <v>0</v>
      </c>
      <c r="F27" s="85"/>
      <c r="G27" s="62"/>
      <c r="H27" s="90"/>
      <c r="I27" s="90"/>
      <c r="J27" s="91"/>
      <c r="K27" s="91"/>
    </row>
    <row r="28" spans="1:11" ht="15.75" customHeight="1" x14ac:dyDescent="0.3">
      <c r="A28" s="253" t="s">
        <v>166</v>
      </c>
      <c r="B28" s="69">
        <f>B9+B24+B13+B15+B17+B26</f>
        <v>765012.16</v>
      </c>
      <c r="C28" s="131">
        <f t="shared" ref="C28:E28" si="5">C9+C24+C13+C15+C17+C26</f>
        <v>1757156</v>
      </c>
      <c r="D28" s="69">
        <f t="shared" si="5"/>
        <v>1915594.59</v>
      </c>
      <c r="E28" s="69">
        <f t="shared" si="5"/>
        <v>894001.29</v>
      </c>
      <c r="F28" s="125">
        <f t="shared" si="0"/>
        <v>116.86105616935554</v>
      </c>
      <c r="G28" s="62">
        <f t="shared" si="1"/>
        <v>46.669649970143212</v>
      </c>
      <c r="H28" s="90"/>
      <c r="I28" s="90"/>
      <c r="J28" s="91"/>
      <c r="K28" s="91"/>
    </row>
    <row r="29" spans="1:11" ht="15.75" customHeight="1" x14ac:dyDescent="0.3">
      <c r="A29" s="33" t="s">
        <v>162</v>
      </c>
      <c r="B29" s="210"/>
      <c r="C29" s="246">
        <v>0</v>
      </c>
      <c r="D29" s="210">
        <v>7652.47</v>
      </c>
      <c r="E29" s="210"/>
      <c r="F29" s="85"/>
      <c r="G29" s="62"/>
      <c r="H29" s="90"/>
      <c r="I29" s="90"/>
      <c r="J29" s="91"/>
      <c r="K29" s="91"/>
    </row>
    <row r="30" spans="1:11" ht="17.25" customHeight="1" x14ac:dyDescent="0.3">
      <c r="A30" s="253" t="s">
        <v>167</v>
      </c>
      <c r="B30" s="124">
        <f>B28+B29</f>
        <v>765012.16</v>
      </c>
      <c r="C30" s="132">
        <f t="shared" ref="C30:E30" si="6">C28+C29</f>
        <v>1757156</v>
      </c>
      <c r="D30" s="124">
        <f t="shared" si="6"/>
        <v>1923247.06</v>
      </c>
      <c r="E30" s="124">
        <f t="shared" si="6"/>
        <v>894001.29</v>
      </c>
      <c r="F30" s="125">
        <f t="shared" si="0"/>
        <v>116.86105616935554</v>
      </c>
      <c r="G30" s="62">
        <f t="shared" si="1"/>
        <v>46.483954588756788</v>
      </c>
      <c r="H30" s="90"/>
      <c r="I30" s="90"/>
      <c r="J30" s="91"/>
      <c r="K30" s="91"/>
    </row>
    <row r="31" spans="1:11" ht="15.75" customHeight="1" x14ac:dyDescent="0.3">
      <c r="A31" s="90"/>
      <c r="B31" s="90"/>
      <c r="C31" s="90"/>
      <c r="D31" s="90"/>
      <c r="E31" s="90"/>
      <c r="F31" s="90"/>
      <c r="G31" s="90"/>
      <c r="H31" s="90"/>
      <c r="I31" s="90"/>
      <c r="J31" s="91"/>
      <c r="K31" s="91"/>
    </row>
    <row r="32" spans="1:11" ht="15.75" customHeight="1" x14ac:dyDescent="0.3">
      <c r="A32" s="341" t="s">
        <v>47</v>
      </c>
      <c r="B32" s="341"/>
      <c r="C32" s="341"/>
      <c r="D32" s="341"/>
      <c r="E32" s="341"/>
      <c r="F32" s="341"/>
      <c r="G32" s="341"/>
      <c r="H32" s="90"/>
      <c r="I32" s="90"/>
      <c r="J32" s="91"/>
      <c r="K32" s="91"/>
    </row>
    <row r="33" spans="1:11" ht="9" customHeight="1" x14ac:dyDescent="0.3">
      <c r="A33" s="92"/>
      <c r="B33" s="92"/>
      <c r="C33" s="92"/>
      <c r="D33" s="92"/>
      <c r="E33" s="92"/>
      <c r="F33" s="93"/>
      <c r="G33" s="94"/>
      <c r="H33" s="94"/>
      <c r="I33" s="93"/>
      <c r="J33" s="91"/>
      <c r="K33" s="91"/>
    </row>
    <row r="34" spans="1:11" ht="30.75" customHeight="1" x14ac:dyDescent="0.3">
      <c r="A34" s="97" t="s">
        <v>45</v>
      </c>
      <c r="B34" s="77" t="s">
        <v>170</v>
      </c>
      <c r="C34" s="121" t="s">
        <v>186</v>
      </c>
      <c r="D34" s="121" t="s">
        <v>183</v>
      </c>
      <c r="E34" s="77" t="s">
        <v>182</v>
      </c>
      <c r="F34" s="121" t="s">
        <v>17</v>
      </c>
      <c r="G34" s="312" t="s">
        <v>17</v>
      </c>
      <c r="H34" s="94"/>
      <c r="I34" s="93"/>
      <c r="J34" s="91"/>
      <c r="K34" s="91"/>
    </row>
    <row r="35" spans="1:11" ht="18.75" customHeight="1" x14ac:dyDescent="0.3">
      <c r="A35" s="97">
        <v>1</v>
      </c>
      <c r="B35" s="77">
        <v>2</v>
      </c>
      <c r="C35" s="77">
        <v>3</v>
      </c>
      <c r="D35" s="77">
        <v>4</v>
      </c>
      <c r="E35" s="77">
        <v>5</v>
      </c>
      <c r="F35" s="76" t="s">
        <v>27</v>
      </c>
      <c r="G35" s="76" t="s">
        <v>242</v>
      </c>
      <c r="H35" s="94"/>
      <c r="I35" s="93"/>
      <c r="J35" s="91"/>
      <c r="K35" s="91"/>
    </row>
    <row r="36" spans="1:11" ht="15.75" customHeight="1" x14ac:dyDescent="0.3">
      <c r="A36" s="80" t="s">
        <v>15</v>
      </c>
      <c r="B36" s="69">
        <f>B37+B39</f>
        <v>56777.31</v>
      </c>
      <c r="C36" s="131">
        <f>C37+C39</f>
        <v>150676</v>
      </c>
      <c r="D36" s="131">
        <f>D37+D39</f>
        <v>153994.59</v>
      </c>
      <c r="E36" s="69">
        <f>E37+E39+E38</f>
        <v>69971.98</v>
      </c>
      <c r="F36" s="171">
        <f>E36/B36*100</f>
        <v>123.23933627711492</v>
      </c>
      <c r="G36" s="102">
        <f>E36/D36*100</f>
        <v>45.437946878523462</v>
      </c>
      <c r="H36" s="94"/>
      <c r="I36" s="93"/>
      <c r="J36" s="91"/>
      <c r="K36" s="91"/>
    </row>
    <row r="37" spans="1:11" ht="15.75" customHeight="1" x14ac:dyDescent="0.3">
      <c r="A37" s="81" t="s">
        <v>48</v>
      </c>
      <c r="B37" s="65">
        <v>24453.42</v>
      </c>
      <c r="C37" s="122">
        <v>96967</v>
      </c>
      <c r="D37" s="122">
        <v>99656.3</v>
      </c>
      <c r="E37" s="65">
        <v>36864.769999999997</v>
      </c>
      <c r="F37" s="86">
        <f t="shared" ref="F37:F55" si="7">E37/B37*100</f>
        <v>150.75506820722825</v>
      </c>
      <c r="G37" s="102"/>
      <c r="H37" s="94"/>
      <c r="I37" s="93"/>
      <c r="J37" s="91"/>
      <c r="K37" s="91"/>
    </row>
    <row r="38" spans="1:11" ht="15.75" hidden="1" customHeight="1" x14ac:dyDescent="0.3">
      <c r="A38" s="81" t="s">
        <v>136</v>
      </c>
      <c r="B38" s="87"/>
      <c r="C38" s="122"/>
      <c r="D38" s="122"/>
      <c r="E38" s="87"/>
      <c r="F38" s="86" t="e">
        <f t="shared" si="7"/>
        <v>#DIV/0!</v>
      </c>
      <c r="G38" s="102"/>
      <c r="H38" s="94"/>
      <c r="I38" s="93"/>
      <c r="J38" s="91"/>
      <c r="K38" s="91"/>
    </row>
    <row r="39" spans="1:11" ht="15.75" customHeight="1" x14ac:dyDescent="0.3">
      <c r="A39" s="81" t="s">
        <v>49</v>
      </c>
      <c r="B39" s="88">
        <v>32323.89</v>
      </c>
      <c r="C39" s="122">
        <v>53709</v>
      </c>
      <c r="D39" s="122">
        <v>54338.29</v>
      </c>
      <c r="E39" s="88">
        <v>33107.21</v>
      </c>
      <c r="F39" s="86">
        <f t="shared" si="7"/>
        <v>102.42334694246269</v>
      </c>
      <c r="G39" s="102"/>
      <c r="H39" s="94"/>
      <c r="I39" s="93"/>
      <c r="J39" s="91"/>
      <c r="K39" s="91"/>
    </row>
    <row r="40" spans="1:11" ht="15.75" customHeight="1" x14ac:dyDescent="0.3">
      <c r="A40" s="83" t="s">
        <v>16</v>
      </c>
      <c r="B40" s="69">
        <f>B41</f>
        <v>2511.2800000000002</v>
      </c>
      <c r="C40" s="131">
        <f t="shared" ref="C40:E40" si="8">C41</f>
        <v>6500</v>
      </c>
      <c r="D40" s="131">
        <f t="shared" si="8"/>
        <v>7792.68</v>
      </c>
      <c r="E40" s="69">
        <f t="shared" si="8"/>
        <v>2229.66</v>
      </c>
      <c r="F40" s="171">
        <f t="shared" si="7"/>
        <v>88.785798477270532</v>
      </c>
      <c r="G40" s="102">
        <f t="shared" ref="G40:G55" si="9">E40/D40*100</f>
        <v>28.612236098492428</v>
      </c>
      <c r="H40" s="94"/>
      <c r="I40" s="93"/>
      <c r="J40" s="91"/>
      <c r="K40" s="91"/>
    </row>
    <row r="41" spans="1:11" ht="15.75" customHeight="1" x14ac:dyDescent="0.3">
      <c r="A41" s="82" t="s">
        <v>50</v>
      </c>
      <c r="B41" s="65">
        <v>2511.2800000000002</v>
      </c>
      <c r="C41" s="122">
        <v>6500</v>
      </c>
      <c r="D41" s="122">
        <v>7792.68</v>
      </c>
      <c r="E41" s="65">
        <v>2229.66</v>
      </c>
      <c r="F41" s="86">
        <f t="shared" si="7"/>
        <v>88.785798477270532</v>
      </c>
      <c r="G41" s="102"/>
      <c r="H41" s="94"/>
      <c r="I41" s="93"/>
      <c r="J41" s="91"/>
      <c r="K41" s="91"/>
    </row>
    <row r="42" spans="1:11" ht="15.75" customHeight="1" x14ac:dyDescent="0.3">
      <c r="A42" s="83" t="s">
        <v>51</v>
      </c>
      <c r="B42" s="69">
        <f>B43</f>
        <v>29092.09</v>
      </c>
      <c r="C42" s="131">
        <f>C43</f>
        <v>57000</v>
      </c>
      <c r="D42" s="131">
        <f>D43</f>
        <v>55372.46</v>
      </c>
      <c r="E42" s="69">
        <f>E43</f>
        <v>29878.14</v>
      </c>
      <c r="F42" s="171">
        <f t="shared" si="7"/>
        <v>102.70193719323706</v>
      </c>
      <c r="G42" s="102">
        <f t="shared" si="9"/>
        <v>53.958484055069974</v>
      </c>
      <c r="H42" s="94"/>
      <c r="I42" s="93"/>
      <c r="J42" s="91"/>
      <c r="K42" s="91"/>
    </row>
    <row r="43" spans="1:11" ht="15.75" customHeight="1" x14ac:dyDescent="0.3">
      <c r="A43" s="82" t="s">
        <v>52</v>
      </c>
      <c r="B43" s="65">
        <v>29092.09</v>
      </c>
      <c r="C43" s="122">
        <v>57000</v>
      </c>
      <c r="D43" s="122">
        <v>55372.46</v>
      </c>
      <c r="E43" s="65">
        <v>29878.14</v>
      </c>
      <c r="F43" s="86">
        <f t="shared" si="7"/>
        <v>102.70193719323706</v>
      </c>
      <c r="G43" s="102"/>
      <c r="H43" s="94"/>
      <c r="I43" s="93"/>
      <c r="J43" s="91"/>
      <c r="K43" s="91"/>
    </row>
    <row r="44" spans="1:11" ht="15.75" customHeight="1" x14ac:dyDescent="0.3">
      <c r="A44" s="83" t="s">
        <v>53</v>
      </c>
      <c r="B44" s="69">
        <f>B45+B47+B49</f>
        <v>683042.91</v>
      </c>
      <c r="C44" s="131">
        <f>C45+C47+C49</f>
        <v>1542100</v>
      </c>
      <c r="D44" s="131">
        <f>D45+D47+D49</f>
        <v>1705094.9300000002</v>
      </c>
      <c r="E44" s="69">
        <f>E45+E47+E49</f>
        <v>930643.76</v>
      </c>
      <c r="F44" s="171">
        <f t="shared" si="7"/>
        <v>136.24967719817192</v>
      </c>
      <c r="G44" s="102">
        <f t="shared" si="9"/>
        <v>54.580172847033218</v>
      </c>
      <c r="H44" s="94"/>
      <c r="I44" s="93"/>
      <c r="J44" s="91"/>
      <c r="K44" s="91"/>
    </row>
    <row r="45" spans="1:11" ht="15.75" customHeight="1" x14ac:dyDescent="0.3">
      <c r="A45" s="83" t="s">
        <v>54</v>
      </c>
      <c r="B45" s="69">
        <f>B46</f>
        <v>667568.85</v>
      </c>
      <c r="C45" s="131">
        <f>C46</f>
        <v>1510000</v>
      </c>
      <c r="D45" s="131">
        <f>D46</f>
        <v>1670001.85</v>
      </c>
      <c r="E45" s="69">
        <f>E46</f>
        <v>881423.75</v>
      </c>
      <c r="F45" s="171">
        <f t="shared" si="7"/>
        <v>132.03488299371668</v>
      </c>
      <c r="G45" s="102">
        <f t="shared" si="9"/>
        <v>52.779806800812821</v>
      </c>
      <c r="H45" s="94"/>
      <c r="I45" s="93"/>
      <c r="J45" s="91"/>
      <c r="K45" s="91"/>
    </row>
    <row r="46" spans="1:11" ht="15.75" customHeight="1" x14ac:dyDescent="0.3">
      <c r="A46" s="82" t="s">
        <v>55</v>
      </c>
      <c r="B46" s="65">
        <v>667568.85</v>
      </c>
      <c r="C46" s="122">
        <v>1510000</v>
      </c>
      <c r="D46" s="122">
        <v>1670001.85</v>
      </c>
      <c r="E46" s="65">
        <v>881423.75</v>
      </c>
      <c r="F46" s="86">
        <f t="shared" si="7"/>
        <v>132.03488299371668</v>
      </c>
      <c r="G46" s="102"/>
      <c r="H46" s="94"/>
      <c r="I46" s="93"/>
      <c r="J46" s="91"/>
      <c r="K46" s="91"/>
    </row>
    <row r="47" spans="1:11" ht="15.75" customHeight="1" x14ac:dyDescent="0.3">
      <c r="A47" s="84" t="s">
        <v>56</v>
      </c>
      <c r="B47" s="69">
        <f>B48</f>
        <v>15474.06</v>
      </c>
      <c r="C47" s="131">
        <f>C48</f>
        <v>29000</v>
      </c>
      <c r="D47" s="131">
        <f>D48</f>
        <v>32000</v>
      </c>
      <c r="E47" s="69">
        <f>E48</f>
        <v>15914.3</v>
      </c>
      <c r="F47" s="86">
        <f t="shared" si="7"/>
        <v>102.84501934204727</v>
      </c>
      <c r="G47" s="102">
        <f t="shared" si="9"/>
        <v>49.732187499999995</v>
      </c>
      <c r="H47" s="94"/>
      <c r="I47" s="93"/>
      <c r="J47" s="91"/>
      <c r="K47" s="91"/>
    </row>
    <row r="48" spans="1:11" ht="15.75" customHeight="1" x14ac:dyDescent="0.3">
      <c r="A48" s="82" t="s">
        <v>57</v>
      </c>
      <c r="B48" s="65">
        <v>15474.06</v>
      </c>
      <c r="C48" s="122">
        <v>29000</v>
      </c>
      <c r="D48" s="122">
        <v>32000</v>
      </c>
      <c r="E48" s="65">
        <v>15914.3</v>
      </c>
      <c r="F48" s="86">
        <f t="shared" si="7"/>
        <v>102.84501934204727</v>
      </c>
      <c r="G48" s="102"/>
      <c r="H48" s="94"/>
      <c r="I48" s="93"/>
      <c r="J48" s="91"/>
      <c r="K48" s="91"/>
    </row>
    <row r="49" spans="1:11" ht="15.75" customHeight="1" x14ac:dyDescent="0.3">
      <c r="A49" s="84" t="s">
        <v>46</v>
      </c>
      <c r="B49" s="69">
        <f>B50</f>
        <v>0</v>
      </c>
      <c r="C49" s="131">
        <f>C50</f>
        <v>3100</v>
      </c>
      <c r="D49" s="131">
        <f>D50</f>
        <v>3093.08</v>
      </c>
      <c r="E49" s="69">
        <f>E50</f>
        <v>33305.71</v>
      </c>
      <c r="F49" s="171" t="e">
        <f t="shared" si="7"/>
        <v>#DIV/0!</v>
      </c>
      <c r="G49" s="102">
        <f t="shared" si="9"/>
        <v>1076.7813958901806</v>
      </c>
      <c r="H49" s="94"/>
      <c r="I49" s="93"/>
      <c r="J49" s="91"/>
      <c r="K49" s="91"/>
    </row>
    <row r="50" spans="1:11" ht="15.75" customHeight="1" x14ac:dyDescent="0.3">
      <c r="A50" s="82" t="s">
        <v>46</v>
      </c>
      <c r="B50" s="65">
        <v>0</v>
      </c>
      <c r="C50" s="254">
        <v>3100</v>
      </c>
      <c r="D50" s="122">
        <v>3093.08</v>
      </c>
      <c r="E50" s="65">
        <v>33305.71</v>
      </c>
      <c r="F50" s="86"/>
      <c r="G50" s="102"/>
      <c r="H50" s="94"/>
      <c r="I50" s="93"/>
      <c r="J50" s="91"/>
      <c r="K50" s="91"/>
    </row>
    <row r="51" spans="1:11" ht="15.75" customHeight="1" x14ac:dyDescent="0.3">
      <c r="A51" s="39" t="s">
        <v>187</v>
      </c>
      <c r="B51" s="69">
        <f>B52</f>
        <v>3693.96</v>
      </c>
      <c r="C51" s="69">
        <f t="shared" ref="C51:E51" si="10">C52</f>
        <v>800</v>
      </c>
      <c r="D51" s="69">
        <f t="shared" si="10"/>
        <v>914.94</v>
      </c>
      <c r="E51" s="69">
        <f t="shared" si="10"/>
        <v>426.69</v>
      </c>
      <c r="F51" s="86">
        <f t="shared" ref="F51:F52" si="11">E51/B51*100</f>
        <v>11.551018419257382</v>
      </c>
      <c r="G51" s="102">
        <f t="shared" si="9"/>
        <v>46.635844973440875</v>
      </c>
      <c r="H51" s="94"/>
      <c r="I51" s="93"/>
      <c r="J51" s="91"/>
      <c r="K51" s="91"/>
    </row>
    <row r="52" spans="1:11" ht="15.75" customHeight="1" x14ac:dyDescent="0.3">
      <c r="A52" s="8" t="s">
        <v>188</v>
      </c>
      <c r="B52" s="65">
        <v>3693.96</v>
      </c>
      <c r="C52" s="122">
        <v>800</v>
      </c>
      <c r="D52" s="122">
        <v>914.94</v>
      </c>
      <c r="E52" s="65">
        <v>426.69</v>
      </c>
      <c r="F52" s="86">
        <f t="shared" si="11"/>
        <v>11.551018419257382</v>
      </c>
      <c r="G52" s="102"/>
      <c r="H52" s="94"/>
      <c r="I52" s="93"/>
      <c r="J52" s="91"/>
      <c r="K52" s="91"/>
    </row>
    <row r="53" spans="1:11" ht="15.75" customHeight="1" x14ac:dyDescent="0.3">
      <c r="A53" s="135" t="s">
        <v>180</v>
      </c>
      <c r="B53" s="225">
        <f>B54</f>
        <v>0</v>
      </c>
      <c r="C53" s="225">
        <f t="shared" ref="C53:E53" si="12">C54</f>
        <v>80</v>
      </c>
      <c r="D53" s="225">
        <f t="shared" si="12"/>
        <v>77.459999999999994</v>
      </c>
      <c r="E53" s="225">
        <f t="shared" si="12"/>
        <v>0</v>
      </c>
      <c r="F53" s="86"/>
      <c r="G53" s="102">
        <f t="shared" si="9"/>
        <v>0</v>
      </c>
      <c r="H53" s="94"/>
      <c r="I53" s="93"/>
      <c r="J53" s="91"/>
      <c r="K53" s="91"/>
    </row>
    <row r="54" spans="1:11" ht="15.75" customHeight="1" x14ac:dyDescent="0.3">
      <c r="A54" s="138" t="s">
        <v>179</v>
      </c>
      <c r="B54" s="65">
        <v>0</v>
      </c>
      <c r="C54" s="122">
        <v>80</v>
      </c>
      <c r="D54" s="65">
        <v>77.459999999999994</v>
      </c>
      <c r="E54" s="65">
        <v>0</v>
      </c>
      <c r="F54" s="86"/>
      <c r="G54" s="102"/>
      <c r="H54" s="94"/>
      <c r="I54" s="93"/>
      <c r="J54" s="91"/>
      <c r="K54" s="91"/>
    </row>
    <row r="55" spans="1:11" ht="17.25" customHeight="1" x14ac:dyDescent="0.3">
      <c r="A55" s="92"/>
      <c r="B55" s="124">
        <f>B44+B42+B40+B51+B36+B53</f>
        <v>775117.55</v>
      </c>
      <c r="C55" s="132">
        <f t="shared" ref="C55:E55" si="13">C44+C42+C40+C51+C36+C53</f>
        <v>1757156</v>
      </c>
      <c r="D55" s="124">
        <f t="shared" si="13"/>
        <v>1923247.06</v>
      </c>
      <c r="E55" s="124">
        <f t="shared" si="13"/>
        <v>1033150.23</v>
      </c>
      <c r="F55" s="125">
        <f t="shared" si="7"/>
        <v>133.28949009089007</v>
      </c>
      <c r="G55" s="102">
        <f t="shared" si="9"/>
        <v>53.719059370354628</v>
      </c>
      <c r="H55" s="94"/>
      <c r="I55" s="93"/>
      <c r="J55" s="91"/>
      <c r="K55" s="91"/>
    </row>
    <row r="56" spans="1:11" ht="25.5" customHeight="1" x14ac:dyDescent="0.3">
      <c r="A56" s="92"/>
      <c r="B56" s="92"/>
      <c r="C56" s="92"/>
      <c r="D56" s="92"/>
      <c r="E56" s="92"/>
      <c r="F56" s="93"/>
      <c r="G56" s="94"/>
      <c r="H56" s="94"/>
      <c r="I56" s="93"/>
      <c r="J56" s="91"/>
      <c r="K56" s="91"/>
    </row>
    <row r="57" spans="1:11" ht="15.6" x14ac:dyDescent="0.3">
      <c r="E57" s="331"/>
      <c r="F57" s="331"/>
      <c r="G57" s="331"/>
    </row>
    <row r="58" spans="1:11" ht="15.6" x14ac:dyDescent="0.3">
      <c r="E58" s="330"/>
      <c r="F58" s="330"/>
      <c r="G58" s="330"/>
    </row>
  </sheetData>
  <mergeCells count="5">
    <mergeCell ref="A3:G3"/>
    <mergeCell ref="A5:G5"/>
    <mergeCell ref="A32:G32"/>
    <mergeCell ref="E58:G58"/>
    <mergeCell ref="E57:G5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="85" zoomScaleNormal="85" workbookViewId="0">
      <selection activeCell="G10" sqref="G10"/>
    </sheetView>
  </sheetViews>
  <sheetFormatPr defaultRowHeight="14.4" x14ac:dyDescent="0.3"/>
  <cols>
    <col min="1" max="1" width="39.6640625" customWidth="1"/>
    <col min="2" max="2" width="27.6640625" bestFit="1" customWidth="1"/>
    <col min="3" max="4" width="19.5546875" customWidth="1"/>
    <col min="5" max="5" width="28.6640625" customWidth="1"/>
    <col min="6" max="7" width="9.44140625" customWidth="1"/>
  </cols>
  <sheetData>
    <row r="1" spans="1:8" ht="15.6" x14ac:dyDescent="0.3">
      <c r="A1" s="28" t="s">
        <v>41</v>
      </c>
    </row>
    <row r="2" spans="1:8" ht="18" customHeight="1" x14ac:dyDescent="0.3">
      <c r="A2" s="2"/>
      <c r="B2" s="2"/>
      <c r="C2" s="2"/>
      <c r="D2" s="2"/>
      <c r="E2" s="2"/>
      <c r="F2" s="2"/>
      <c r="G2" s="2"/>
    </row>
    <row r="3" spans="1:8" ht="15.6" x14ac:dyDescent="0.3">
      <c r="A3" s="341" t="s">
        <v>9</v>
      </c>
      <c r="B3" s="341"/>
      <c r="C3" s="341"/>
      <c r="D3" s="341"/>
      <c r="E3" s="341"/>
      <c r="F3" s="349"/>
      <c r="G3" s="349"/>
    </row>
    <row r="4" spans="1:8" ht="12.75" customHeight="1" x14ac:dyDescent="0.3">
      <c r="A4" s="2"/>
      <c r="B4" s="2"/>
      <c r="C4" s="2"/>
      <c r="D4" s="2"/>
      <c r="E4" s="2"/>
      <c r="F4" s="29"/>
      <c r="G4" s="29"/>
    </row>
    <row r="5" spans="1:8" ht="18" customHeight="1" x14ac:dyDescent="0.3">
      <c r="A5" s="341" t="s">
        <v>42</v>
      </c>
      <c r="B5" s="350"/>
      <c r="C5" s="350"/>
      <c r="D5" s="350"/>
      <c r="E5" s="350"/>
      <c r="F5" s="350"/>
      <c r="G5" s="350"/>
    </row>
    <row r="6" spans="1:8" ht="12.75" customHeight="1" x14ac:dyDescent="0.3">
      <c r="A6" s="2"/>
      <c r="B6" s="2"/>
      <c r="C6" s="2"/>
      <c r="D6" s="2"/>
      <c r="E6" s="2"/>
      <c r="F6" s="29"/>
      <c r="G6" s="29"/>
    </row>
    <row r="7" spans="1:8" ht="15.6" x14ac:dyDescent="0.3">
      <c r="A7" s="341" t="s">
        <v>58</v>
      </c>
      <c r="B7" s="351"/>
      <c r="C7" s="351"/>
      <c r="D7" s="351"/>
      <c r="E7" s="351"/>
      <c r="F7" s="351"/>
      <c r="G7" s="351"/>
    </row>
    <row r="8" spans="1:8" ht="9.75" customHeight="1" x14ac:dyDescent="0.3">
      <c r="A8" s="2"/>
      <c r="B8" s="2"/>
      <c r="C8" s="2"/>
      <c r="D8" s="2"/>
      <c r="E8" s="2"/>
      <c r="F8" s="29"/>
      <c r="G8" s="29"/>
    </row>
    <row r="9" spans="1:8" ht="23.25" customHeight="1" x14ac:dyDescent="0.3">
      <c r="A9" s="77" t="s">
        <v>45</v>
      </c>
      <c r="B9" s="77" t="s">
        <v>170</v>
      </c>
      <c r="C9" s="121" t="s">
        <v>186</v>
      </c>
      <c r="D9" s="121" t="s">
        <v>183</v>
      </c>
      <c r="E9" s="77" t="s">
        <v>182</v>
      </c>
      <c r="F9" s="121" t="s">
        <v>17</v>
      </c>
      <c r="G9" s="121" t="s">
        <v>31</v>
      </c>
      <c r="H9" s="91"/>
    </row>
    <row r="10" spans="1:8" ht="12.75" customHeight="1" x14ac:dyDescent="0.3">
      <c r="A10" s="77">
        <v>1</v>
      </c>
      <c r="B10" s="77">
        <v>2</v>
      </c>
      <c r="C10" s="77">
        <v>3</v>
      </c>
      <c r="D10" s="77">
        <v>4</v>
      </c>
      <c r="E10" s="77">
        <v>5</v>
      </c>
      <c r="F10" s="76" t="s">
        <v>27</v>
      </c>
      <c r="G10" s="76" t="s">
        <v>242</v>
      </c>
      <c r="H10" s="91"/>
    </row>
    <row r="11" spans="1:8" ht="15.75" customHeight="1" x14ac:dyDescent="0.3">
      <c r="A11" s="30" t="s">
        <v>59</v>
      </c>
      <c r="B11" s="48">
        <f>B12</f>
        <v>775117.55</v>
      </c>
      <c r="C11" s="31">
        <f t="shared" ref="C11:E11" si="0">C12</f>
        <v>1757156</v>
      </c>
      <c r="D11" s="31">
        <f t="shared" si="0"/>
        <v>1923247.06</v>
      </c>
      <c r="E11" s="48">
        <f t="shared" si="0"/>
        <v>1033150.23</v>
      </c>
      <c r="F11" s="47">
        <f>E11/B11*100</f>
        <v>133.28949009089007</v>
      </c>
      <c r="G11" s="47">
        <f>E11/D11*100</f>
        <v>53.719059370354628</v>
      </c>
      <c r="H11" s="91"/>
    </row>
    <row r="12" spans="1:8" ht="15.75" customHeight="1" x14ac:dyDescent="0.3">
      <c r="A12" s="30" t="s">
        <v>60</v>
      </c>
      <c r="B12" s="48">
        <f>B14+B15</f>
        <v>775117.55</v>
      </c>
      <c r="C12" s="31">
        <f t="shared" ref="C12:E12" si="1">C14+C15</f>
        <v>1757156</v>
      </c>
      <c r="D12" s="31">
        <f t="shared" si="1"/>
        <v>1923247.06</v>
      </c>
      <c r="E12" s="48">
        <f t="shared" si="1"/>
        <v>1033150.23</v>
      </c>
      <c r="F12" s="47">
        <f>E12/B12*100</f>
        <v>133.28949009089007</v>
      </c>
      <c r="G12" s="47">
        <f t="shared" ref="G12:G15" si="2">E12/D12*100</f>
        <v>53.719059370354628</v>
      </c>
      <c r="H12" s="91"/>
    </row>
    <row r="13" spans="1:8" x14ac:dyDescent="0.3">
      <c r="A13" s="12" t="s">
        <v>61</v>
      </c>
      <c r="B13" s="47"/>
      <c r="C13" s="24"/>
      <c r="D13" s="6"/>
      <c r="E13" s="49"/>
      <c r="F13" s="47"/>
      <c r="G13" s="47"/>
      <c r="H13" s="91"/>
    </row>
    <row r="14" spans="1:8" x14ac:dyDescent="0.3">
      <c r="A14" s="8" t="s">
        <v>62</v>
      </c>
      <c r="B14" s="49">
        <v>726928.55</v>
      </c>
      <c r="C14" s="122">
        <v>1671156</v>
      </c>
      <c r="D14" s="6">
        <v>1837147.06</v>
      </c>
      <c r="E14" s="49">
        <v>982631</v>
      </c>
      <c r="F14" s="47">
        <f t="shared" ref="F14:F15" si="3">E14/B14*100</f>
        <v>135.17573357106417</v>
      </c>
      <c r="G14" s="47">
        <f t="shared" si="2"/>
        <v>53.486790545771548</v>
      </c>
      <c r="H14" s="91"/>
    </row>
    <row r="15" spans="1:8" x14ac:dyDescent="0.3">
      <c r="A15" s="41" t="s">
        <v>63</v>
      </c>
      <c r="B15" s="42">
        <v>48189</v>
      </c>
      <c r="C15" s="263">
        <v>86000</v>
      </c>
      <c r="D15" s="263">
        <v>86100</v>
      </c>
      <c r="E15" s="42">
        <v>50519.23</v>
      </c>
      <c r="F15" s="47">
        <f t="shared" si="3"/>
        <v>104.83560563614103</v>
      </c>
      <c r="G15" s="47">
        <f t="shared" si="2"/>
        <v>58.675063879210221</v>
      </c>
      <c r="H15" s="91"/>
    </row>
    <row r="16" spans="1:8" x14ac:dyDescent="0.3">
      <c r="A16" s="91"/>
      <c r="B16" s="91"/>
      <c r="C16" s="91"/>
      <c r="D16" s="91"/>
      <c r="E16" s="91"/>
      <c r="F16" s="91"/>
      <c r="G16" s="91"/>
      <c r="H16" s="91"/>
    </row>
    <row r="17" spans="3:7" ht="15.6" x14ac:dyDescent="0.3">
      <c r="E17" s="331"/>
      <c r="F17" s="331"/>
      <c r="G17" s="331"/>
    </row>
    <row r="18" spans="3:7" ht="15.6" x14ac:dyDescent="0.3">
      <c r="E18" s="330"/>
      <c r="F18" s="330"/>
      <c r="G18" s="330"/>
    </row>
    <row r="19" spans="3:7" ht="15.6" x14ac:dyDescent="0.3">
      <c r="E19" s="330"/>
      <c r="F19" s="330"/>
      <c r="G19" s="330"/>
    </row>
    <row r="21" spans="3:7" ht="17.399999999999999" x14ac:dyDescent="0.3">
      <c r="C21" s="266"/>
    </row>
  </sheetData>
  <mergeCells count="6">
    <mergeCell ref="A3:G3"/>
    <mergeCell ref="A5:G5"/>
    <mergeCell ref="A7:G7"/>
    <mergeCell ref="E19:G19"/>
    <mergeCell ref="E18:G18"/>
    <mergeCell ref="E17:G17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5" zoomScaleNormal="85" workbookViewId="0">
      <selection activeCell="I14" sqref="I14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25.33203125" customWidth="1"/>
    <col min="4" max="4" width="27.6640625" bestFit="1" customWidth="1"/>
    <col min="5" max="5" width="21.109375" customWidth="1"/>
    <col min="6" max="6" width="20" customWidth="1"/>
    <col min="7" max="7" width="26.88671875" customWidth="1"/>
    <col min="8" max="9" width="9.44140625" customWidth="1"/>
  </cols>
  <sheetData>
    <row r="1" spans="1:11" ht="18.75" customHeight="1" x14ac:dyDescent="0.3">
      <c r="A1" s="28" t="s">
        <v>41</v>
      </c>
    </row>
    <row r="2" spans="1:11" ht="42" customHeight="1" x14ac:dyDescent="0.3">
      <c r="A2" s="352" t="s">
        <v>199</v>
      </c>
      <c r="B2" s="352"/>
      <c r="C2" s="352"/>
      <c r="D2" s="352"/>
      <c r="E2" s="352"/>
      <c r="F2" s="352"/>
      <c r="G2" s="352"/>
      <c r="H2" s="352"/>
      <c r="I2" s="126"/>
      <c r="J2" s="126"/>
      <c r="K2" s="126"/>
    </row>
    <row r="3" spans="1:11" ht="15.75" customHeight="1" x14ac:dyDescent="0.3">
      <c r="A3" s="341" t="s">
        <v>34</v>
      </c>
      <c r="B3" s="341"/>
      <c r="C3" s="341"/>
      <c r="D3" s="341"/>
      <c r="E3" s="341"/>
      <c r="F3" s="341"/>
      <c r="G3" s="341"/>
      <c r="H3" s="341"/>
      <c r="I3" s="15"/>
      <c r="J3" s="15"/>
      <c r="K3" s="15"/>
    </row>
    <row r="4" spans="1:11" ht="6.75" customHeight="1" x14ac:dyDescent="0.3">
      <c r="A4" s="2"/>
      <c r="B4" s="2"/>
      <c r="C4" s="2"/>
      <c r="D4" s="2"/>
      <c r="E4" s="2"/>
      <c r="F4" s="2"/>
      <c r="G4" s="29"/>
      <c r="H4" s="29"/>
    </row>
    <row r="5" spans="1:11" ht="18" customHeight="1" x14ac:dyDescent="0.3">
      <c r="A5" s="341" t="s">
        <v>30</v>
      </c>
      <c r="B5" s="341"/>
      <c r="C5" s="341"/>
      <c r="D5" s="341"/>
      <c r="E5" s="341"/>
      <c r="F5" s="341"/>
      <c r="G5" s="341"/>
      <c r="H5" s="341"/>
      <c r="I5" s="15"/>
      <c r="J5" s="15"/>
      <c r="K5" s="15"/>
    </row>
    <row r="6" spans="1:11" ht="17.399999999999999" x14ac:dyDescent="0.3">
      <c r="A6" s="2"/>
      <c r="B6" s="2"/>
      <c r="C6" s="2"/>
      <c r="D6" s="2"/>
      <c r="E6" s="2"/>
      <c r="F6" s="2"/>
      <c r="G6" s="29"/>
      <c r="H6" s="29"/>
    </row>
    <row r="7" spans="1:11" ht="33" customHeight="1" x14ac:dyDescent="0.3">
      <c r="A7" s="353" t="s">
        <v>45</v>
      </c>
      <c r="B7" s="354"/>
      <c r="C7" s="355"/>
      <c r="D7" s="77" t="s">
        <v>170</v>
      </c>
      <c r="E7" s="121" t="s">
        <v>186</v>
      </c>
      <c r="F7" s="121" t="s">
        <v>183</v>
      </c>
      <c r="G7" s="77" t="s">
        <v>182</v>
      </c>
      <c r="H7" s="121" t="s">
        <v>17</v>
      </c>
      <c r="I7" s="121" t="s">
        <v>31</v>
      </c>
    </row>
    <row r="8" spans="1:11" x14ac:dyDescent="0.3">
      <c r="A8" s="35"/>
      <c r="B8" s="36"/>
      <c r="C8" s="37" t="s">
        <v>64</v>
      </c>
      <c r="D8" s="43"/>
      <c r="E8" s="35"/>
      <c r="F8" s="35"/>
      <c r="G8" s="35"/>
      <c r="H8" s="35"/>
      <c r="I8" s="35"/>
    </row>
    <row r="9" spans="1:11" ht="26.4" x14ac:dyDescent="0.3">
      <c r="A9" s="30">
        <v>8</v>
      </c>
      <c r="B9" s="30"/>
      <c r="C9" s="30" t="s">
        <v>7</v>
      </c>
      <c r="D9" s="31">
        <f>D10</f>
        <v>0</v>
      </c>
      <c r="E9" s="31">
        <f>E10</f>
        <v>0</v>
      </c>
      <c r="F9" s="31">
        <f>F10</f>
        <v>0</v>
      </c>
      <c r="G9" s="31">
        <f>G10</f>
        <v>0</v>
      </c>
      <c r="H9" s="31">
        <f>H10</f>
        <v>0</v>
      </c>
      <c r="I9" s="31">
        <v>0</v>
      </c>
    </row>
    <row r="10" spans="1:11" x14ac:dyDescent="0.3">
      <c r="A10" s="30"/>
      <c r="B10" s="32">
        <v>84</v>
      </c>
      <c r="C10" s="32" t="s">
        <v>11</v>
      </c>
      <c r="D10" s="24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11" x14ac:dyDescent="0.3">
      <c r="A11" s="30"/>
      <c r="B11" s="32"/>
      <c r="C11" s="44"/>
      <c r="D11" s="24"/>
      <c r="E11" s="6"/>
      <c r="F11" s="6"/>
      <c r="G11" s="6"/>
      <c r="H11" s="6"/>
      <c r="I11" s="6"/>
    </row>
    <row r="12" spans="1:11" x14ac:dyDescent="0.3">
      <c r="A12" s="30"/>
      <c r="B12" s="32"/>
      <c r="C12" s="37" t="s">
        <v>65</v>
      </c>
      <c r="D12" s="24"/>
      <c r="E12" s="6"/>
      <c r="F12" s="6"/>
      <c r="G12" s="6"/>
      <c r="H12" s="6"/>
      <c r="I12" s="6"/>
    </row>
    <row r="13" spans="1:11" ht="26.4" x14ac:dyDescent="0.3">
      <c r="A13" s="7">
        <v>5</v>
      </c>
      <c r="B13" s="7"/>
      <c r="C13" s="33" t="s">
        <v>8</v>
      </c>
      <c r="D13" s="31">
        <f>D14</f>
        <v>0</v>
      </c>
      <c r="E13" s="31">
        <f>E14</f>
        <v>0</v>
      </c>
      <c r="F13" s="31">
        <f>F14</f>
        <v>0</v>
      </c>
      <c r="G13" s="31">
        <f>G14</f>
        <v>0</v>
      </c>
      <c r="H13" s="31">
        <f>H14</f>
        <v>0</v>
      </c>
      <c r="I13" s="31">
        <v>0</v>
      </c>
    </row>
    <row r="14" spans="1:11" ht="26.4" x14ac:dyDescent="0.3">
      <c r="A14" s="32"/>
      <c r="B14" s="32">
        <v>54</v>
      </c>
      <c r="C14" s="34" t="s">
        <v>12</v>
      </c>
      <c r="D14" s="24">
        <v>0</v>
      </c>
      <c r="E14" s="6">
        <v>0</v>
      </c>
      <c r="F14" s="6">
        <v>0</v>
      </c>
      <c r="G14" s="6">
        <v>0</v>
      </c>
      <c r="H14" s="45">
        <v>0</v>
      </c>
      <c r="I14" s="45">
        <v>0</v>
      </c>
    </row>
    <row r="15" spans="1:11" ht="25.5" customHeight="1" x14ac:dyDescent="0.3"/>
    <row r="16" spans="1:11" ht="15.6" x14ac:dyDescent="0.3">
      <c r="G16" s="331"/>
      <c r="H16" s="331"/>
      <c r="I16" s="331"/>
    </row>
    <row r="17" spans="7:9" ht="15.6" x14ac:dyDescent="0.3">
      <c r="G17" s="330"/>
      <c r="H17" s="330"/>
      <c r="I17" s="330"/>
    </row>
  </sheetData>
  <mergeCells count="6">
    <mergeCell ref="A2:H2"/>
    <mergeCell ref="A3:H3"/>
    <mergeCell ref="A5:H5"/>
    <mergeCell ref="A7:C7"/>
    <mergeCell ref="G17:I17"/>
    <mergeCell ref="G16:I16"/>
  </mergeCells>
  <pageMargins left="0.7" right="0.7" top="0.7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zoomScale="85" zoomScaleNormal="85" workbookViewId="0">
      <selection activeCell="G5" sqref="G5"/>
    </sheetView>
  </sheetViews>
  <sheetFormatPr defaultRowHeight="14.4" x14ac:dyDescent="0.3"/>
  <cols>
    <col min="1" max="1" width="50.6640625" customWidth="1"/>
    <col min="2" max="2" width="15.6640625" customWidth="1"/>
    <col min="3" max="3" width="16" customWidth="1"/>
    <col min="4" max="4" width="14.88671875" customWidth="1"/>
    <col min="5" max="5" width="16.88671875" customWidth="1"/>
    <col min="6" max="6" width="8" customWidth="1"/>
    <col min="7" max="7" width="9.109375" customWidth="1"/>
    <col min="10" max="10" width="9.6640625" bestFit="1" customWidth="1"/>
  </cols>
  <sheetData>
    <row r="1" spans="1:7" ht="15.6" x14ac:dyDescent="0.3">
      <c r="A1" s="28" t="s">
        <v>41</v>
      </c>
    </row>
    <row r="2" spans="1:7" ht="32.25" customHeight="1" x14ac:dyDescent="0.3">
      <c r="A2" s="341" t="s">
        <v>153</v>
      </c>
      <c r="B2" s="341"/>
      <c r="C2" s="341"/>
      <c r="D2" s="341"/>
      <c r="E2" s="341"/>
      <c r="F2" s="341"/>
      <c r="G2" s="341"/>
    </row>
    <row r="3" spans="1:7" ht="17.399999999999999" x14ac:dyDescent="0.3">
      <c r="A3" s="90"/>
      <c r="B3" s="2"/>
      <c r="C3" s="2"/>
      <c r="D3" s="2"/>
      <c r="E3" s="29"/>
      <c r="F3" s="29"/>
      <c r="G3" s="29"/>
    </row>
    <row r="4" spans="1:7" ht="41.25" customHeight="1" x14ac:dyDescent="0.3">
      <c r="A4" s="77" t="s">
        <v>6</v>
      </c>
      <c r="B4" s="77" t="s">
        <v>170</v>
      </c>
      <c r="C4" s="121" t="s">
        <v>186</v>
      </c>
      <c r="D4" s="121" t="s">
        <v>183</v>
      </c>
      <c r="E4" s="77" t="s">
        <v>182</v>
      </c>
      <c r="F4" s="121" t="s">
        <v>17</v>
      </c>
      <c r="G4" s="121" t="s">
        <v>31</v>
      </c>
    </row>
    <row r="5" spans="1:7" x14ac:dyDescent="0.3">
      <c r="A5" s="77">
        <v>1</v>
      </c>
      <c r="B5" s="77">
        <v>2</v>
      </c>
      <c r="C5" s="77">
        <v>3</v>
      </c>
      <c r="D5" s="77">
        <v>4</v>
      </c>
      <c r="E5" s="77">
        <v>5</v>
      </c>
      <c r="F5" s="76" t="s">
        <v>27</v>
      </c>
      <c r="G5" s="76" t="s">
        <v>242</v>
      </c>
    </row>
    <row r="6" spans="1:7" s="91" customFormat="1" ht="15.75" customHeight="1" x14ac:dyDescent="0.25">
      <c r="A6" s="222" t="s">
        <v>164</v>
      </c>
      <c r="B6" s="232"/>
      <c r="C6" s="131"/>
      <c r="D6" s="227"/>
      <c r="E6" s="231"/>
      <c r="F6" s="233"/>
      <c r="G6" s="233"/>
    </row>
    <row r="7" spans="1:7" s="91" customFormat="1" ht="15.75" customHeight="1" x14ac:dyDescent="0.25">
      <c r="A7" s="217" t="s">
        <v>44</v>
      </c>
      <c r="B7" s="42">
        <v>53513.21</v>
      </c>
      <c r="C7" s="122">
        <v>150676.29</v>
      </c>
      <c r="D7" s="122">
        <v>153994.59</v>
      </c>
      <c r="E7" s="42">
        <v>62674.3</v>
      </c>
      <c r="F7" s="221">
        <f>(E7/B7)*100</f>
        <v>117.1193056817186</v>
      </c>
      <c r="G7" s="221">
        <f>E7/D7*100</f>
        <v>40.699027154135742</v>
      </c>
    </row>
    <row r="8" spans="1:7" s="91" customFormat="1" ht="15.75" customHeight="1" x14ac:dyDescent="0.25">
      <c r="A8" s="218" t="s">
        <v>47</v>
      </c>
      <c r="B8" s="42">
        <v>56777.31</v>
      </c>
      <c r="C8" s="122">
        <v>150676.29</v>
      </c>
      <c r="D8" s="122">
        <v>153994.59</v>
      </c>
      <c r="E8" s="42">
        <v>69971.98</v>
      </c>
      <c r="F8" s="221">
        <f t="shared" ref="F8:F44" si="0">(E8/B8)*100</f>
        <v>123.23933627711492</v>
      </c>
      <c r="G8" s="221">
        <f>E8/D8*100</f>
        <v>45.437946878523462</v>
      </c>
    </row>
    <row r="9" spans="1:7" s="91" customFormat="1" ht="15.75" customHeight="1" x14ac:dyDescent="0.25">
      <c r="A9" s="245" t="s">
        <v>154</v>
      </c>
      <c r="B9" s="243">
        <f>B7-B8</f>
        <v>-3264.0999999999985</v>
      </c>
      <c r="C9" s="244">
        <f>C7-C8</f>
        <v>0</v>
      </c>
      <c r="D9" s="244">
        <f>D7-D8</f>
        <v>0</v>
      </c>
      <c r="E9" s="243">
        <f>E7-E8</f>
        <v>-7297.679999999993</v>
      </c>
      <c r="F9" s="242"/>
      <c r="G9" s="242"/>
    </row>
    <row r="10" spans="1:7" s="91" customFormat="1" ht="15.75" customHeight="1" x14ac:dyDescent="0.25">
      <c r="A10" s="248"/>
      <c r="B10" s="210"/>
      <c r="C10" s="246"/>
      <c r="D10" s="246"/>
      <c r="E10" s="210"/>
      <c r="F10" s="247"/>
      <c r="G10" s="247"/>
    </row>
    <row r="11" spans="1:7" s="91" customFormat="1" ht="15.75" customHeight="1" x14ac:dyDescent="0.25">
      <c r="A11" s="224" t="s">
        <v>155</v>
      </c>
      <c r="B11" s="225"/>
      <c r="C11" s="226"/>
      <c r="D11" s="226"/>
      <c r="E11" s="228"/>
      <c r="F11" s="229"/>
      <c r="G11" s="229"/>
    </row>
    <row r="12" spans="1:7" s="91" customFormat="1" ht="15.75" customHeight="1" x14ac:dyDescent="0.25">
      <c r="A12" s="219" t="s">
        <v>44</v>
      </c>
      <c r="B12" s="42">
        <v>3495</v>
      </c>
      <c r="C12" s="122">
        <v>6500</v>
      </c>
      <c r="D12" s="65">
        <v>6000</v>
      </c>
      <c r="E12" s="42">
        <v>2883</v>
      </c>
      <c r="F12" s="221">
        <f t="shared" si="0"/>
        <v>82.489270386266085</v>
      </c>
      <c r="G12" s="221">
        <f>E12/D12*100</f>
        <v>48.05</v>
      </c>
    </row>
    <row r="13" spans="1:7" s="91" customFormat="1" ht="15.75" customHeight="1" x14ac:dyDescent="0.25">
      <c r="A13" s="219" t="s">
        <v>47</v>
      </c>
      <c r="B13" s="42">
        <v>2511.2800000000002</v>
      </c>
      <c r="C13" s="122">
        <v>6500</v>
      </c>
      <c r="D13" s="65">
        <v>7792.68</v>
      </c>
      <c r="E13" s="42">
        <v>2229.66</v>
      </c>
      <c r="F13" s="221">
        <f t="shared" si="0"/>
        <v>88.785798477270532</v>
      </c>
      <c r="G13" s="221">
        <f>E13/D13*100</f>
        <v>28.612236098492428</v>
      </c>
    </row>
    <row r="14" spans="1:7" s="91" customFormat="1" ht="15.75" customHeight="1" x14ac:dyDescent="0.25">
      <c r="A14" s="220" t="s">
        <v>156</v>
      </c>
      <c r="B14" s="276">
        <v>1043.17</v>
      </c>
      <c r="C14" s="9"/>
      <c r="D14" s="211">
        <v>1792.68</v>
      </c>
      <c r="E14" s="276">
        <v>1792.68</v>
      </c>
      <c r="F14" s="221"/>
      <c r="G14" s="221"/>
    </row>
    <row r="15" spans="1:7" s="91" customFormat="1" ht="15.75" customHeight="1" x14ac:dyDescent="0.25">
      <c r="A15" s="162" t="s">
        <v>165</v>
      </c>
      <c r="B15" s="243">
        <f>B12-B13+B14</f>
        <v>2026.8899999999999</v>
      </c>
      <c r="C15" s="244">
        <f t="shared" ref="C15:E15" si="1">C12-C13+C14</f>
        <v>0</v>
      </c>
      <c r="D15" s="244">
        <f t="shared" si="1"/>
        <v>0</v>
      </c>
      <c r="E15" s="243">
        <f t="shared" si="1"/>
        <v>2446.0200000000004</v>
      </c>
      <c r="F15" s="242"/>
      <c r="G15" s="242"/>
    </row>
    <row r="16" spans="1:7" s="91" customFormat="1" ht="15.75" customHeight="1" x14ac:dyDescent="0.25">
      <c r="A16" s="163"/>
      <c r="B16" s="210"/>
      <c r="C16" s="246"/>
      <c r="D16" s="246"/>
      <c r="E16" s="210"/>
      <c r="F16" s="247"/>
      <c r="G16" s="247"/>
    </row>
    <row r="17" spans="1:10" s="91" customFormat="1" ht="15.75" customHeight="1" x14ac:dyDescent="0.25">
      <c r="A17" s="222" t="s">
        <v>157</v>
      </c>
      <c r="B17" s="225"/>
      <c r="C17" s="226"/>
      <c r="D17" s="255"/>
      <c r="E17" s="228"/>
      <c r="F17" s="229"/>
      <c r="G17" s="229"/>
    </row>
    <row r="18" spans="1:10" s="91" customFormat="1" ht="15.75" customHeight="1" x14ac:dyDescent="0.25">
      <c r="A18" s="217" t="s">
        <v>44</v>
      </c>
      <c r="B18" s="42">
        <v>28791.47</v>
      </c>
      <c r="C18" s="122">
        <v>57000</v>
      </c>
      <c r="D18" s="78">
        <v>53000</v>
      </c>
      <c r="E18" s="42">
        <v>29182</v>
      </c>
      <c r="F18" s="221">
        <f t="shared" si="0"/>
        <v>101.35640868632272</v>
      </c>
      <c r="G18" s="221">
        <f>E18/D18*100</f>
        <v>55.060377358490562</v>
      </c>
    </row>
    <row r="19" spans="1:10" s="91" customFormat="1" ht="15.75" customHeight="1" x14ac:dyDescent="0.25">
      <c r="A19" s="217" t="s">
        <v>47</v>
      </c>
      <c r="B19" s="42">
        <v>29092.09</v>
      </c>
      <c r="C19" s="122">
        <v>57000</v>
      </c>
      <c r="D19" s="78">
        <v>55372.46</v>
      </c>
      <c r="E19" s="42">
        <v>29878.14</v>
      </c>
      <c r="F19" s="221">
        <f t="shared" si="0"/>
        <v>102.70193719323706</v>
      </c>
      <c r="G19" s="221">
        <f>E19/D19*100</f>
        <v>53.958484055069974</v>
      </c>
    </row>
    <row r="20" spans="1:10" s="91" customFormat="1" ht="15.75" customHeight="1" x14ac:dyDescent="0.25">
      <c r="A20" s="166" t="s">
        <v>156</v>
      </c>
      <c r="B20" s="276">
        <v>1350.92</v>
      </c>
      <c r="C20" s="122"/>
      <c r="D20" s="78">
        <v>2372.46</v>
      </c>
      <c r="E20" s="276">
        <v>2372.46</v>
      </c>
      <c r="F20" s="221"/>
      <c r="G20" s="221"/>
    </row>
    <row r="21" spans="1:10" s="91" customFormat="1" ht="15.75" customHeight="1" x14ac:dyDescent="0.25">
      <c r="A21" s="162" t="s">
        <v>165</v>
      </c>
      <c r="B21" s="240">
        <f>B18-B19+B20</f>
        <v>1050.3000000000011</v>
      </c>
      <c r="C21" s="241">
        <f t="shared" ref="C21:E21" si="2">C18-C19+C20</f>
        <v>0</v>
      </c>
      <c r="D21" s="244">
        <f t="shared" si="2"/>
        <v>0</v>
      </c>
      <c r="E21" s="240">
        <f t="shared" si="2"/>
        <v>1676.3200000000006</v>
      </c>
      <c r="F21" s="242"/>
      <c r="G21" s="242"/>
    </row>
    <row r="22" spans="1:10" s="91" customFormat="1" ht="15.75" customHeight="1" x14ac:dyDescent="0.25">
      <c r="A22" s="163"/>
      <c r="B22" s="68"/>
      <c r="C22" s="9"/>
      <c r="D22" s="9"/>
      <c r="E22" s="68"/>
      <c r="F22" s="247"/>
      <c r="G22" s="247"/>
    </row>
    <row r="23" spans="1:10" s="91" customFormat="1" ht="15.75" customHeight="1" x14ac:dyDescent="0.25">
      <c r="A23" s="222" t="s">
        <v>171</v>
      </c>
      <c r="B23" s="225"/>
      <c r="C23" s="226"/>
      <c r="D23" s="227"/>
      <c r="E23" s="228"/>
      <c r="F23" s="229"/>
      <c r="G23" s="229"/>
    </row>
    <row r="24" spans="1:10" s="91" customFormat="1" ht="15.75" customHeight="1" x14ac:dyDescent="0.25">
      <c r="A24" s="217" t="s">
        <v>44</v>
      </c>
      <c r="B24" s="42">
        <v>675101.47</v>
      </c>
      <c r="C24" s="122">
        <v>1542100</v>
      </c>
      <c r="D24" s="307">
        <v>1702000</v>
      </c>
      <c r="E24" s="42">
        <v>798691.99</v>
      </c>
      <c r="F24" s="221">
        <f t="shared" si="0"/>
        <v>118.306954656757</v>
      </c>
      <c r="G24" s="221">
        <f>E24/D24*100</f>
        <v>46.926673913043473</v>
      </c>
    </row>
    <row r="25" spans="1:10" s="91" customFormat="1" ht="15.75" customHeight="1" x14ac:dyDescent="0.25">
      <c r="A25" s="217" t="s">
        <v>47</v>
      </c>
      <c r="B25" s="42">
        <v>683042.91</v>
      </c>
      <c r="C25" s="122">
        <v>1542100</v>
      </c>
      <c r="D25" s="307">
        <v>1705094.9300000002</v>
      </c>
      <c r="E25" s="42">
        <v>930643.76</v>
      </c>
      <c r="F25" s="221">
        <f t="shared" si="0"/>
        <v>136.24967719817192</v>
      </c>
      <c r="G25" s="221">
        <f>E25/D25*100</f>
        <v>54.580172847033218</v>
      </c>
    </row>
    <row r="26" spans="1:10" s="91" customFormat="1" ht="15.75" customHeight="1" x14ac:dyDescent="0.25">
      <c r="A26" s="166" t="s">
        <v>156</v>
      </c>
      <c r="B26" s="276">
        <v>1669.45</v>
      </c>
      <c r="C26" s="122"/>
      <c r="D26" s="307">
        <v>3094.93</v>
      </c>
      <c r="E26" s="276">
        <v>3094.93</v>
      </c>
      <c r="F26" s="221">
        <f t="shared" si="0"/>
        <v>185.38620503758722</v>
      </c>
      <c r="G26" s="221"/>
    </row>
    <row r="27" spans="1:10" s="91" customFormat="1" ht="15.75" customHeight="1" x14ac:dyDescent="0.25">
      <c r="A27" s="162" t="s">
        <v>165</v>
      </c>
      <c r="B27" s="240">
        <f>B24-B25+B26</f>
        <v>-6271.9900000000607</v>
      </c>
      <c r="C27" s="240">
        <f t="shared" ref="C27:E27" si="3">C24-C25+C26</f>
        <v>0</v>
      </c>
      <c r="D27" s="240">
        <f t="shared" si="3"/>
        <v>-1.6780177247710526E-10</v>
      </c>
      <c r="E27" s="240">
        <f t="shared" si="3"/>
        <v>-128856.84000000003</v>
      </c>
      <c r="F27" s="221">
        <f t="shared" si="0"/>
        <v>2054.4809542106855</v>
      </c>
      <c r="G27" s="221"/>
    </row>
    <row r="28" spans="1:10" s="91" customFormat="1" ht="15.75" customHeight="1" x14ac:dyDescent="0.25">
      <c r="A28" s="163"/>
      <c r="B28" s="68"/>
      <c r="C28" s="9"/>
      <c r="D28" s="9"/>
      <c r="E28" s="68"/>
      <c r="F28" s="247"/>
      <c r="G28" s="247"/>
      <c r="J28" s="288"/>
    </row>
    <row r="29" spans="1:10" s="91" customFormat="1" ht="15.75" customHeight="1" x14ac:dyDescent="0.25">
      <c r="A29" s="223" t="s">
        <v>207</v>
      </c>
      <c r="B29" s="230"/>
      <c r="C29" s="226"/>
      <c r="D29" s="131"/>
      <c r="E29" s="231"/>
      <c r="F29" s="229"/>
      <c r="G29" s="229"/>
    </row>
    <row r="30" spans="1:10" s="91" customFormat="1" ht="15.75" customHeight="1" x14ac:dyDescent="0.25">
      <c r="A30" s="218" t="s">
        <v>44</v>
      </c>
      <c r="B30" s="42">
        <v>4033.55</v>
      </c>
      <c r="C30" s="122">
        <v>800</v>
      </c>
      <c r="D30" s="65">
        <v>600</v>
      </c>
      <c r="E30" s="42">
        <v>570</v>
      </c>
      <c r="F30" s="221"/>
      <c r="G30" s="221">
        <f>E30/D30*100</f>
        <v>95</v>
      </c>
    </row>
    <row r="31" spans="1:10" s="91" customFormat="1" ht="15.75" customHeight="1" x14ac:dyDescent="0.25">
      <c r="A31" s="219" t="s">
        <v>47</v>
      </c>
      <c r="B31" s="42">
        <v>3693.96</v>
      </c>
      <c r="C31" s="122">
        <v>800</v>
      </c>
      <c r="D31" s="65">
        <v>914.94</v>
      </c>
      <c r="E31" s="42">
        <v>426.69</v>
      </c>
      <c r="F31" s="221"/>
      <c r="G31" s="221">
        <f>E31/D31*100</f>
        <v>46.635844973440875</v>
      </c>
    </row>
    <row r="32" spans="1:10" s="91" customFormat="1" ht="15.75" customHeight="1" x14ac:dyDescent="0.25">
      <c r="A32" s="220" t="s">
        <v>156</v>
      </c>
      <c r="B32" s="211">
        <v>253.43</v>
      </c>
      <c r="C32" s="122"/>
      <c r="D32" s="65">
        <v>314.94</v>
      </c>
      <c r="E32" s="211">
        <v>314.94</v>
      </c>
      <c r="F32" s="221"/>
      <c r="G32" s="221"/>
    </row>
    <row r="33" spans="1:11" s="91" customFormat="1" ht="15.75" customHeight="1" x14ac:dyDescent="0.25">
      <c r="A33" s="162" t="s">
        <v>165</v>
      </c>
      <c r="B33" s="243">
        <f>B30-B31+B32</f>
        <v>593.02000000000021</v>
      </c>
      <c r="C33" s="244">
        <f t="shared" ref="C33:E33" si="4">C30-C31+C32</f>
        <v>0</v>
      </c>
      <c r="D33" s="244">
        <f t="shared" si="4"/>
        <v>0</v>
      </c>
      <c r="E33" s="243">
        <f t="shared" si="4"/>
        <v>458.25</v>
      </c>
      <c r="F33" s="249"/>
      <c r="G33" s="249"/>
    </row>
    <row r="34" spans="1:11" s="91" customFormat="1" ht="15.75" customHeight="1" x14ac:dyDescent="0.25">
      <c r="A34" s="163"/>
      <c r="B34" s="68"/>
      <c r="C34" s="9"/>
      <c r="D34" s="9"/>
      <c r="E34" s="68"/>
      <c r="F34" s="247"/>
      <c r="G34" s="247"/>
    </row>
    <row r="35" spans="1:11" s="91" customFormat="1" ht="15" customHeight="1" x14ac:dyDescent="0.25">
      <c r="A35" s="222" t="s">
        <v>178</v>
      </c>
      <c r="B35" s="225"/>
      <c r="C35" s="226"/>
      <c r="D35" s="255"/>
      <c r="E35" s="228"/>
      <c r="F35" s="229"/>
      <c r="G35" s="229"/>
    </row>
    <row r="36" spans="1:11" s="91" customFormat="1" ht="15.75" customHeight="1" x14ac:dyDescent="0.25">
      <c r="A36" s="217" t="s">
        <v>44</v>
      </c>
      <c r="B36" s="42">
        <v>77.459999999999994</v>
      </c>
      <c r="C36" s="122">
        <v>80</v>
      </c>
      <c r="D36" s="106">
        <v>0</v>
      </c>
      <c r="E36" s="42">
        <v>0</v>
      </c>
      <c r="F36" s="221"/>
      <c r="G36" s="221"/>
    </row>
    <row r="37" spans="1:11" s="91" customFormat="1" ht="15.75" customHeight="1" x14ac:dyDescent="0.25">
      <c r="A37" s="217" t="s">
        <v>47</v>
      </c>
      <c r="B37" s="42">
        <v>0</v>
      </c>
      <c r="C37" s="122">
        <v>80</v>
      </c>
      <c r="D37" s="78">
        <v>77.459999999999994</v>
      </c>
      <c r="E37" s="42">
        <v>0</v>
      </c>
      <c r="F37" s="221"/>
      <c r="G37" s="221"/>
    </row>
    <row r="38" spans="1:11" s="91" customFormat="1" ht="15.75" customHeight="1" x14ac:dyDescent="0.25">
      <c r="A38" s="166" t="s">
        <v>156</v>
      </c>
      <c r="B38" s="65">
        <v>0</v>
      </c>
      <c r="C38" s="122">
        <v>0</v>
      </c>
      <c r="D38" s="78">
        <v>77.459999999999994</v>
      </c>
      <c r="E38" s="276">
        <v>77.459999999999994</v>
      </c>
      <c r="F38" s="221"/>
      <c r="G38" s="221"/>
    </row>
    <row r="39" spans="1:11" s="91" customFormat="1" ht="15.75" customHeight="1" x14ac:dyDescent="0.25">
      <c r="A39" s="162" t="s">
        <v>165</v>
      </c>
      <c r="B39" s="240">
        <f>B36-B37+B38</f>
        <v>77.459999999999994</v>
      </c>
      <c r="C39" s="241">
        <f t="shared" ref="C39:E39" si="5">C36-C37+C38</f>
        <v>0</v>
      </c>
      <c r="D39" s="244">
        <f t="shared" si="5"/>
        <v>0</v>
      </c>
      <c r="E39" s="240">
        <f t="shared" si="5"/>
        <v>77.459999999999994</v>
      </c>
      <c r="F39" s="242"/>
      <c r="G39" s="242"/>
    </row>
    <row r="40" spans="1:11" s="91" customFormat="1" ht="15.75" customHeight="1" x14ac:dyDescent="0.25">
      <c r="A40" s="135"/>
      <c r="B40" s="65"/>
      <c r="C40" s="122"/>
      <c r="D40" s="216"/>
      <c r="E40" s="42"/>
      <c r="F40" s="221"/>
      <c r="G40" s="221"/>
    </row>
    <row r="41" spans="1:11" s="91" customFormat="1" ht="15.75" customHeight="1" x14ac:dyDescent="0.25">
      <c r="A41" s="133" t="s">
        <v>158</v>
      </c>
      <c r="B41" s="69">
        <f>B7+B12+B18+B24+B30+B36</f>
        <v>765012.15999999992</v>
      </c>
      <c r="C41" s="69">
        <f>C7+C12+C18+C24+C30+C36</f>
        <v>1757156.29</v>
      </c>
      <c r="D41" s="69">
        <f>D7+D12+D18+D24+D30+D36</f>
        <v>1915594.59</v>
      </c>
      <c r="E41" s="69">
        <f t="shared" ref="E41" si="6">E7+E12+E18+E24+E30+E36</f>
        <v>894001.29</v>
      </c>
      <c r="F41" s="229">
        <f t="shared" si="0"/>
        <v>116.86105616935554</v>
      </c>
      <c r="G41" s="229">
        <f>E41/D41*100</f>
        <v>46.669649970143212</v>
      </c>
    </row>
    <row r="42" spans="1:11" s="91" customFormat="1" ht="15.75" customHeight="1" x14ac:dyDescent="0.25">
      <c r="A42" s="133" t="s">
        <v>59</v>
      </c>
      <c r="B42" s="69">
        <f>B8+B13+B19+B25+B31+B37</f>
        <v>775117.55</v>
      </c>
      <c r="C42" s="69">
        <f t="shared" ref="C42:E42" si="7">C8+C13+C19+C25+C31+C37</f>
        <v>1757156.29</v>
      </c>
      <c r="D42" s="69">
        <f t="shared" si="7"/>
        <v>1923247.06</v>
      </c>
      <c r="E42" s="69">
        <f t="shared" si="7"/>
        <v>1033150.23</v>
      </c>
      <c r="F42" s="229">
        <f t="shared" si="0"/>
        <v>133.28949009089007</v>
      </c>
      <c r="G42" s="229">
        <f>E42/D42*100</f>
        <v>53.719059370354628</v>
      </c>
    </row>
    <row r="43" spans="1:11" s="91" customFormat="1" ht="15.75" customHeight="1" x14ac:dyDescent="0.25">
      <c r="A43" s="236" t="s">
        <v>159</v>
      </c>
      <c r="B43" s="237">
        <f>B41-B42</f>
        <v>-10105.39000000013</v>
      </c>
      <c r="C43" s="237">
        <f t="shared" ref="C43:E43" si="8">C41-C42</f>
        <v>0</v>
      </c>
      <c r="D43" s="237">
        <f t="shared" si="8"/>
        <v>-7652.4699999999721</v>
      </c>
      <c r="E43" s="237">
        <f t="shared" si="8"/>
        <v>-139148.93999999994</v>
      </c>
      <c r="F43" s="238">
        <f t="shared" si="0"/>
        <v>1376.9774348144717</v>
      </c>
      <c r="G43" s="238"/>
    </row>
    <row r="44" spans="1:11" s="91" customFormat="1" ht="15.75" customHeight="1" x14ac:dyDescent="0.25">
      <c r="A44" s="239" t="s">
        <v>160</v>
      </c>
      <c r="B44" s="237">
        <f>B26+B20+B14+B32+B38</f>
        <v>4316.97</v>
      </c>
      <c r="C44" s="237">
        <f t="shared" ref="C44:E44" si="9">C26+C20+C14+C32+C38</f>
        <v>0</v>
      </c>
      <c r="D44" s="237">
        <f>D26+D20+D14+D32+D38</f>
        <v>7652.4699999999993</v>
      </c>
      <c r="E44" s="237">
        <f t="shared" si="9"/>
        <v>7652.4699999999993</v>
      </c>
      <c r="F44" s="238">
        <f t="shared" si="0"/>
        <v>177.2648408490214</v>
      </c>
      <c r="G44" s="238"/>
    </row>
    <row r="45" spans="1:11" s="91" customFormat="1" ht="15.75" customHeight="1" x14ac:dyDescent="0.4">
      <c r="A45" s="235" t="s">
        <v>161</v>
      </c>
      <c r="B45" s="69">
        <f>B43+B44</f>
        <v>-5788.4200000001301</v>
      </c>
      <c r="C45" s="69">
        <f t="shared" ref="C45:E45" si="10">C43+C44</f>
        <v>0</v>
      </c>
      <c r="D45" s="69">
        <f t="shared" si="10"/>
        <v>2.7284841053187847E-11</v>
      </c>
      <c r="E45" s="69">
        <f t="shared" si="10"/>
        <v>-131496.46999999994</v>
      </c>
      <c r="F45" s="229"/>
      <c r="G45" s="229"/>
      <c r="I45" s="266"/>
      <c r="J45" s="264"/>
      <c r="K45" s="264"/>
    </row>
    <row r="46" spans="1:11" ht="23.4" x14ac:dyDescent="0.45">
      <c r="I46" s="265"/>
      <c r="J46" s="265"/>
      <c r="K46" s="265"/>
    </row>
    <row r="47" spans="1:11" ht="15.6" x14ac:dyDescent="0.3">
      <c r="E47" s="215"/>
      <c r="F47" s="215"/>
      <c r="G47" s="215"/>
    </row>
    <row r="48" spans="1:11" ht="15.6" x14ac:dyDescent="0.3">
      <c r="E48" s="330"/>
      <c r="F48" s="330"/>
      <c r="G48" s="330"/>
    </row>
    <row r="49" spans="5:7" ht="15.6" x14ac:dyDescent="0.3">
      <c r="E49" s="330"/>
      <c r="F49" s="330"/>
      <c r="G49" s="330"/>
    </row>
  </sheetData>
  <mergeCells count="3">
    <mergeCell ref="A2:G2"/>
    <mergeCell ref="E49:G49"/>
    <mergeCell ref="E48:G48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9"/>
  <sheetViews>
    <sheetView zoomScale="85" zoomScaleNormal="85" workbookViewId="0">
      <selection activeCell="F145" sqref="F145"/>
    </sheetView>
  </sheetViews>
  <sheetFormatPr defaultRowHeight="14.4" x14ac:dyDescent="0.3"/>
  <cols>
    <col min="1" max="1" width="18" customWidth="1"/>
    <col min="2" max="2" width="45.33203125" customWidth="1"/>
    <col min="3" max="3" width="14.44140625" style="109" bestFit="1" customWidth="1"/>
    <col min="4" max="4" width="13.88671875" style="109" bestFit="1" customWidth="1"/>
    <col min="5" max="5" width="13.5546875" style="269" customWidth="1"/>
    <col min="6" max="6" width="14.44140625" style="110" bestFit="1" customWidth="1"/>
    <col min="7" max="7" width="9.44140625" style="50" customWidth="1"/>
    <col min="8" max="8" width="9.44140625" customWidth="1"/>
    <col min="12" max="12" width="9.109375" customWidth="1"/>
  </cols>
  <sheetData>
    <row r="1" spans="1:10" ht="15.6" x14ac:dyDescent="0.3">
      <c r="A1" s="28" t="s">
        <v>41</v>
      </c>
    </row>
    <row r="2" spans="1:10" ht="46.5" customHeight="1" x14ac:dyDescent="0.3">
      <c r="A2" s="342" t="s">
        <v>199</v>
      </c>
      <c r="B2" s="342"/>
      <c r="C2" s="342"/>
      <c r="D2" s="342"/>
      <c r="E2" s="342"/>
      <c r="F2" s="342"/>
      <c r="G2" s="342"/>
      <c r="H2" s="342"/>
      <c r="I2" s="126"/>
    </row>
    <row r="3" spans="1:10" ht="17.399999999999999" x14ac:dyDescent="0.3">
      <c r="A3" s="2"/>
      <c r="B3" s="2"/>
      <c r="C3" s="90"/>
      <c r="D3" s="90"/>
      <c r="E3" s="270"/>
      <c r="F3" s="53"/>
      <c r="G3" s="54"/>
    </row>
    <row r="4" spans="1:10" ht="15.75" customHeight="1" x14ac:dyDescent="0.3">
      <c r="A4" s="341" t="s">
        <v>150</v>
      </c>
      <c r="B4" s="350"/>
      <c r="C4" s="350"/>
      <c r="D4" s="350"/>
      <c r="E4" s="350"/>
      <c r="F4" s="350"/>
      <c r="G4" s="350"/>
      <c r="H4" s="350"/>
    </row>
    <row r="5" spans="1:10" ht="15.75" customHeight="1" x14ac:dyDescent="0.3">
      <c r="A5" s="75"/>
      <c r="B5" s="13"/>
      <c r="C5" s="13"/>
      <c r="D5" s="13"/>
      <c r="E5" s="271"/>
      <c r="F5" s="13"/>
      <c r="G5" s="13"/>
      <c r="H5" s="13"/>
    </row>
    <row r="6" spans="1:10" s="55" customFormat="1" ht="38.4" customHeight="1" x14ac:dyDescent="0.25">
      <c r="A6" s="353" t="s">
        <v>45</v>
      </c>
      <c r="B6" s="355"/>
      <c r="C6" s="77" t="s">
        <v>170</v>
      </c>
      <c r="D6" s="121" t="s">
        <v>186</v>
      </c>
      <c r="E6" s="121" t="s">
        <v>183</v>
      </c>
      <c r="F6" s="77" t="s">
        <v>182</v>
      </c>
      <c r="G6" s="121" t="s">
        <v>17</v>
      </c>
      <c r="H6" s="121" t="s">
        <v>31</v>
      </c>
      <c r="I6" s="91"/>
      <c r="J6" s="91"/>
    </row>
    <row r="7" spans="1:10" s="55" customFormat="1" ht="23.25" customHeight="1" x14ac:dyDescent="0.25">
      <c r="A7" s="353">
        <v>1</v>
      </c>
      <c r="B7" s="355"/>
      <c r="C7" s="77">
        <v>2</v>
      </c>
      <c r="D7" s="77">
        <v>3</v>
      </c>
      <c r="E7" s="272">
        <v>4</v>
      </c>
      <c r="F7" s="77">
        <v>5</v>
      </c>
      <c r="G7" s="77" t="s">
        <v>27</v>
      </c>
      <c r="H7" s="76" t="s">
        <v>242</v>
      </c>
      <c r="I7" s="91"/>
      <c r="J7" s="91"/>
    </row>
    <row r="8" spans="1:10" s="55" customFormat="1" ht="30" customHeight="1" x14ac:dyDescent="0.25">
      <c r="A8" s="364" t="s">
        <v>149</v>
      </c>
      <c r="B8" s="365"/>
      <c r="C8" s="71">
        <f>C10+C16</f>
        <v>775117.55</v>
      </c>
      <c r="D8" s="72">
        <f t="shared" ref="D8:F8" si="0">D10+D16</f>
        <v>1757155.75</v>
      </c>
      <c r="E8" s="72">
        <f t="shared" si="0"/>
        <v>1923247.0600000003</v>
      </c>
      <c r="F8" s="71">
        <f t="shared" si="0"/>
        <v>1033150.2299999996</v>
      </c>
      <c r="G8" s="185">
        <f>F8/C8*100</f>
        <v>133.28949009089004</v>
      </c>
      <c r="H8" s="186">
        <f>F8/E8*100</f>
        <v>53.719059370354607</v>
      </c>
      <c r="I8" s="91"/>
      <c r="J8" s="91"/>
    </row>
    <row r="9" spans="1:10" s="55" customFormat="1" ht="15" customHeight="1" x14ac:dyDescent="0.25">
      <c r="A9" s="111"/>
      <c r="B9" s="36"/>
      <c r="C9" s="35"/>
      <c r="D9" s="256"/>
      <c r="E9" s="256"/>
      <c r="F9" s="35"/>
      <c r="G9" s="172"/>
      <c r="H9" s="176"/>
      <c r="I9" s="91"/>
      <c r="J9" s="91"/>
    </row>
    <row r="10" spans="1:10" ht="30" customHeight="1" x14ac:dyDescent="0.3">
      <c r="A10" s="362" t="s">
        <v>148</v>
      </c>
      <c r="B10" s="363"/>
      <c r="C10" s="98">
        <f>C12</f>
        <v>0</v>
      </c>
      <c r="D10" s="262">
        <f t="shared" ref="D10:F10" si="1">D12</f>
        <v>0</v>
      </c>
      <c r="E10" s="72">
        <f t="shared" si="1"/>
        <v>0</v>
      </c>
      <c r="F10" s="98">
        <f t="shared" si="1"/>
        <v>0</v>
      </c>
      <c r="G10" s="184"/>
      <c r="H10" s="186"/>
      <c r="I10" s="91"/>
      <c r="J10" s="91"/>
    </row>
    <row r="11" spans="1:10" s="56" customFormat="1" ht="24.75" customHeight="1" x14ac:dyDescent="0.3">
      <c r="A11" s="187" t="s">
        <v>127</v>
      </c>
      <c r="B11" s="187" t="s">
        <v>128</v>
      </c>
      <c r="C11" s="178">
        <f>C12</f>
        <v>0</v>
      </c>
      <c r="D11" s="178">
        <f t="shared" ref="D11:F11" si="2">D12</f>
        <v>0</v>
      </c>
      <c r="E11" s="114">
        <f t="shared" si="2"/>
        <v>0</v>
      </c>
      <c r="F11" s="178">
        <f t="shared" si="2"/>
        <v>0</v>
      </c>
      <c r="G11" s="181"/>
      <c r="H11" s="180"/>
      <c r="I11" s="130"/>
      <c r="J11" s="130"/>
    </row>
    <row r="12" spans="1:10" s="57" customFormat="1" ht="24.75" customHeight="1" x14ac:dyDescent="0.3">
      <c r="A12" s="188" t="s">
        <v>129</v>
      </c>
      <c r="B12" s="188" t="s">
        <v>130</v>
      </c>
      <c r="C12" s="178">
        <f>C14</f>
        <v>0</v>
      </c>
      <c r="D12" s="114">
        <v>0</v>
      </c>
      <c r="E12" s="114">
        <v>0</v>
      </c>
      <c r="F12" s="114">
        <v>0</v>
      </c>
      <c r="G12" s="181"/>
      <c r="H12" s="267"/>
      <c r="I12" s="189"/>
      <c r="J12" s="189"/>
    </row>
    <row r="13" spans="1:10" ht="25.5" customHeight="1" x14ac:dyDescent="0.3">
      <c r="A13" s="356" t="s">
        <v>131</v>
      </c>
      <c r="B13" s="357"/>
      <c r="C13" s="100"/>
      <c r="D13" s="257"/>
      <c r="E13" s="257"/>
      <c r="F13" s="100"/>
      <c r="G13" s="177"/>
      <c r="H13" s="268"/>
      <c r="I13" s="91"/>
      <c r="J13" s="91"/>
    </row>
    <row r="14" spans="1:10" ht="17.25" customHeight="1" x14ac:dyDescent="0.3">
      <c r="A14" s="190">
        <v>31</v>
      </c>
      <c r="B14" s="190" t="s">
        <v>4</v>
      </c>
      <c r="C14" s="99">
        <f>C15</f>
        <v>0</v>
      </c>
      <c r="D14" s="99">
        <f t="shared" ref="D14:F14" si="3">D15</f>
        <v>0</v>
      </c>
      <c r="E14" s="105">
        <f t="shared" si="3"/>
        <v>0</v>
      </c>
      <c r="F14" s="99">
        <f t="shared" si="3"/>
        <v>0</v>
      </c>
      <c r="G14" s="172"/>
      <c r="H14" s="174"/>
      <c r="I14" s="91"/>
      <c r="J14" s="91"/>
    </row>
    <row r="15" spans="1:10" s="57" customFormat="1" ht="17.25" customHeight="1" x14ac:dyDescent="0.3">
      <c r="A15" s="191">
        <v>3121</v>
      </c>
      <c r="B15" s="191" t="s">
        <v>70</v>
      </c>
      <c r="C15" s="70">
        <v>0</v>
      </c>
      <c r="D15" s="115">
        <v>0</v>
      </c>
      <c r="E15" s="115">
        <v>0</v>
      </c>
      <c r="F15" s="315">
        <v>0</v>
      </c>
      <c r="G15" s="172"/>
      <c r="H15" s="176"/>
      <c r="I15" s="189"/>
      <c r="J15" s="189"/>
    </row>
    <row r="16" spans="1:10" ht="25.5" customHeight="1" x14ac:dyDescent="0.3">
      <c r="A16" s="361" t="s">
        <v>137</v>
      </c>
      <c r="B16" s="361"/>
      <c r="C16" s="112">
        <f>C17+C50</f>
        <v>775117.55</v>
      </c>
      <c r="D16" s="72">
        <f>D17+D50</f>
        <v>1757155.75</v>
      </c>
      <c r="E16" s="72">
        <f>E17+E50</f>
        <v>1923247.0600000003</v>
      </c>
      <c r="F16" s="71">
        <f>F17+F50</f>
        <v>1033150.2299999996</v>
      </c>
      <c r="G16" s="185">
        <f t="shared" ref="G16:G82" si="4">F16/C16*100</f>
        <v>133.28949009089004</v>
      </c>
      <c r="H16" s="186">
        <f>F16/E16*100</f>
        <v>53.719059370354607</v>
      </c>
      <c r="I16" s="91"/>
      <c r="J16" s="91"/>
    </row>
    <row r="17" spans="1:10" s="73" customFormat="1" ht="24.75" customHeight="1" x14ac:dyDescent="0.3">
      <c r="A17" s="192" t="s">
        <v>132</v>
      </c>
      <c r="B17" s="192" t="s">
        <v>133</v>
      </c>
      <c r="C17" s="101">
        <f>C18</f>
        <v>32323.89</v>
      </c>
      <c r="D17" s="258">
        <f t="shared" ref="D17:F17" si="5">D18</f>
        <v>53709.29</v>
      </c>
      <c r="E17" s="258">
        <f t="shared" si="5"/>
        <v>54338.29</v>
      </c>
      <c r="F17" s="101">
        <f t="shared" si="5"/>
        <v>33107.21</v>
      </c>
      <c r="G17" s="179">
        <f t="shared" si="4"/>
        <v>102.42334694246269</v>
      </c>
      <c r="H17" s="180">
        <f>F17/E17*100</f>
        <v>60.927957063058116</v>
      </c>
      <c r="I17" s="193"/>
      <c r="J17" s="193"/>
    </row>
    <row r="18" spans="1:10" s="74" customFormat="1" ht="24.75" customHeight="1" x14ac:dyDescent="0.3">
      <c r="A18" s="194" t="s">
        <v>129</v>
      </c>
      <c r="B18" s="194" t="s">
        <v>134</v>
      </c>
      <c r="C18" s="101">
        <f>C19</f>
        <v>32323.89</v>
      </c>
      <c r="D18" s="258">
        <f t="shared" ref="D18:F18" si="6">D19</f>
        <v>53709.29</v>
      </c>
      <c r="E18" s="258">
        <f t="shared" si="6"/>
        <v>54338.29</v>
      </c>
      <c r="F18" s="101">
        <f t="shared" si="6"/>
        <v>33107.21</v>
      </c>
      <c r="G18" s="179">
        <f t="shared" si="4"/>
        <v>102.42334694246269</v>
      </c>
      <c r="H18" s="180">
        <f>F18/E18*100</f>
        <v>60.927957063058116</v>
      </c>
      <c r="I18" s="195"/>
      <c r="J18" s="195"/>
    </row>
    <row r="19" spans="1:10" ht="17.25" customHeight="1" x14ac:dyDescent="0.3">
      <c r="A19" s="366" t="s">
        <v>138</v>
      </c>
      <c r="B19" s="366"/>
      <c r="C19" s="95">
        <f>C20+C44+C46</f>
        <v>32323.89</v>
      </c>
      <c r="D19" s="95">
        <f>D20+D44+D46</f>
        <v>53709.29</v>
      </c>
      <c r="E19" s="95">
        <f>E20+E44+E46</f>
        <v>54338.29</v>
      </c>
      <c r="F19" s="95">
        <f>F20+F44+F46</f>
        <v>33107.21</v>
      </c>
      <c r="G19" s="182">
        <f t="shared" si="4"/>
        <v>102.42334694246269</v>
      </c>
      <c r="H19" s="183">
        <f>F19/E19*100</f>
        <v>60.927957063058116</v>
      </c>
      <c r="I19" s="91"/>
      <c r="J19" s="91"/>
    </row>
    <row r="20" spans="1:10" ht="16.5" customHeight="1" x14ac:dyDescent="0.3">
      <c r="A20" s="196">
        <v>32</v>
      </c>
      <c r="B20" s="196" t="s">
        <v>10</v>
      </c>
      <c r="C20" s="102">
        <f>C21+C25+C30+C39</f>
        <v>31812.25</v>
      </c>
      <c r="D20" s="107">
        <f>D21+D25+D30+D39</f>
        <v>52709.29</v>
      </c>
      <c r="E20" s="107">
        <f>E21+E25+E30+E39</f>
        <v>53338.29</v>
      </c>
      <c r="F20" s="102">
        <f>F21+F25+F30+F39</f>
        <v>32487.46</v>
      </c>
      <c r="G20" s="173">
        <f t="shared" si="4"/>
        <v>102.12248426313761</v>
      </c>
      <c r="H20" s="174">
        <f>F20/E20*100</f>
        <v>60.908326832375018</v>
      </c>
      <c r="I20" s="91"/>
      <c r="J20" s="91"/>
    </row>
    <row r="21" spans="1:10" ht="16.5" customHeight="1" x14ac:dyDescent="0.3">
      <c r="A21" s="196">
        <v>321</v>
      </c>
      <c r="B21" s="196" t="s">
        <v>25</v>
      </c>
      <c r="C21" s="102">
        <f>C22+C23+C24</f>
        <v>2469.16</v>
      </c>
      <c r="D21" s="107">
        <f t="shared" ref="D21:F21" si="7">D22+D23+D24</f>
        <v>4100</v>
      </c>
      <c r="E21" s="107">
        <f t="shared" si="7"/>
        <v>4100</v>
      </c>
      <c r="F21" s="102">
        <f t="shared" si="7"/>
        <v>3038.09</v>
      </c>
      <c r="G21" s="175">
        <f t="shared" si="4"/>
        <v>123.04143919389591</v>
      </c>
      <c r="H21" s="174">
        <f t="shared" ref="H21:H46" si="8">F21/E21*100</f>
        <v>74.09975609756097</v>
      </c>
      <c r="I21" s="91"/>
      <c r="J21" s="91"/>
    </row>
    <row r="22" spans="1:10" ht="16.5" customHeight="1" x14ac:dyDescent="0.3">
      <c r="A22" s="191">
        <v>3211</v>
      </c>
      <c r="B22" s="191" t="s">
        <v>26</v>
      </c>
      <c r="C22" s="78">
        <v>1401.86</v>
      </c>
      <c r="D22" s="106">
        <v>2500</v>
      </c>
      <c r="E22" s="106">
        <v>2500</v>
      </c>
      <c r="F22" s="78">
        <v>2307.14</v>
      </c>
      <c r="G22" s="175"/>
      <c r="H22" s="174"/>
      <c r="I22" s="91"/>
      <c r="J22" s="91"/>
    </row>
    <row r="23" spans="1:10" ht="16.5" customHeight="1" x14ac:dyDescent="0.3">
      <c r="A23" s="191">
        <v>3213</v>
      </c>
      <c r="B23" s="191" t="s">
        <v>75</v>
      </c>
      <c r="C23" s="78">
        <v>1067.3</v>
      </c>
      <c r="D23" s="106">
        <v>1600</v>
      </c>
      <c r="E23" s="106">
        <v>1600</v>
      </c>
      <c r="F23" s="78">
        <v>730.95</v>
      </c>
      <c r="G23" s="175"/>
      <c r="H23" s="174"/>
      <c r="I23" s="91"/>
      <c r="J23" s="91"/>
    </row>
    <row r="24" spans="1:10" ht="16.5" customHeight="1" x14ac:dyDescent="0.3">
      <c r="A24" s="61">
        <v>3214</v>
      </c>
      <c r="B24" s="63" t="s">
        <v>76</v>
      </c>
      <c r="C24" s="78">
        <v>0</v>
      </c>
      <c r="D24" s="106">
        <v>0</v>
      </c>
      <c r="E24" s="106">
        <v>0</v>
      </c>
      <c r="F24" s="78">
        <v>0</v>
      </c>
      <c r="G24" s="175"/>
      <c r="H24" s="174"/>
      <c r="I24" s="91"/>
      <c r="J24" s="91"/>
    </row>
    <row r="25" spans="1:10" ht="16.5" customHeight="1" x14ac:dyDescent="0.3">
      <c r="A25" s="196">
        <v>322</v>
      </c>
      <c r="B25" s="196" t="s">
        <v>106</v>
      </c>
      <c r="C25" s="102">
        <f>C26+C27+C28+C29</f>
        <v>17461.97</v>
      </c>
      <c r="D25" s="107">
        <f t="shared" ref="D25:F25" si="9">D26+D27+D28+D29</f>
        <v>26199.29</v>
      </c>
      <c r="E25" s="107">
        <f t="shared" si="9"/>
        <v>26398.29</v>
      </c>
      <c r="F25" s="102">
        <f t="shared" si="9"/>
        <v>18184.949999999997</v>
      </c>
      <c r="G25" s="175">
        <f t="shared" si="4"/>
        <v>104.14031177467373</v>
      </c>
      <c r="H25" s="174">
        <f t="shared" si="8"/>
        <v>68.886848352677376</v>
      </c>
      <c r="I25" s="91"/>
      <c r="J25" s="91"/>
    </row>
    <row r="26" spans="1:10" ht="16.5" customHeight="1" x14ac:dyDescent="0.3">
      <c r="A26" s="191">
        <v>3221</v>
      </c>
      <c r="B26" s="191" t="s">
        <v>107</v>
      </c>
      <c r="C26" s="78">
        <v>5448.62</v>
      </c>
      <c r="D26" s="106">
        <v>8700</v>
      </c>
      <c r="E26" s="106">
        <v>8400</v>
      </c>
      <c r="F26" s="78">
        <v>4652.9799999999996</v>
      </c>
      <c r="G26" s="175"/>
      <c r="H26" s="174"/>
      <c r="I26" s="91"/>
      <c r="J26" s="91"/>
    </row>
    <row r="27" spans="1:10" ht="16.5" customHeight="1" x14ac:dyDescent="0.3">
      <c r="A27" s="191">
        <v>3223</v>
      </c>
      <c r="B27" s="191" t="s">
        <v>77</v>
      </c>
      <c r="C27" s="78">
        <v>11780.86</v>
      </c>
      <c r="D27" s="106">
        <v>17100</v>
      </c>
      <c r="E27" s="106">
        <v>17760</v>
      </c>
      <c r="F27" s="78">
        <v>13401.01</v>
      </c>
      <c r="G27" s="175"/>
      <c r="H27" s="174"/>
      <c r="I27" s="91"/>
      <c r="J27" s="91"/>
    </row>
    <row r="28" spans="1:10" ht="16.5" customHeight="1" x14ac:dyDescent="0.3">
      <c r="A28" s="191">
        <v>3225</v>
      </c>
      <c r="B28" s="191" t="s">
        <v>109</v>
      </c>
      <c r="C28" s="78">
        <v>232.49</v>
      </c>
      <c r="D28" s="78">
        <v>399.29</v>
      </c>
      <c r="E28" s="78">
        <v>238.29</v>
      </c>
      <c r="F28" s="78">
        <v>130.96</v>
      </c>
      <c r="G28" s="175"/>
      <c r="H28" s="174"/>
      <c r="I28" s="91"/>
      <c r="J28" s="91"/>
    </row>
    <row r="29" spans="1:10" ht="16.5" customHeight="1" x14ac:dyDescent="0.3">
      <c r="A29" s="191">
        <v>3227</v>
      </c>
      <c r="B29" s="197" t="s">
        <v>78</v>
      </c>
      <c r="C29" s="78">
        <v>0</v>
      </c>
      <c r="D29" s="106">
        <v>0</v>
      </c>
      <c r="E29" s="106">
        <v>0</v>
      </c>
      <c r="F29" s="78"/>
      <c r="G29" s="175"/>
      <c r="H29" s="174"/>
      <c r="I29" s="91"/>
      <c r="J29" s="91"/>
    </row>
    <row r="30" spans="1:10" ht="16.5" customHeight="1" x14ac:dyDescent="0.3">
      <c r="A30" s="196">
        <v>323</v>
      </c>
      <c r="B30" s="196" t="s">
        <v>110</v>
      </c>
      <c r="C30" s="102">
        <f>C31+C32+C33+C34+C35+C37+C38+C36</f>
        <v>10176.83</v>
      </c>
      <c r="D30" s="107">
        <f t="shared" ref="D30:E30" si="10">D31+D32+D33+D34+D35+D37+D38+D36</f>
        <v>19280</v>
      </c>
      <c r="E30" s="107">
        <f t="shared" si="10"/>
        <v>19710</v>
      </c>
      <c r="F30" s="102">
        <f>F31+F32+F33+F34+F35+F37+F38+F36</f>
        <v>9774.0000000000018</v>
      </c>
      <c r="G30" s="175">
        <f t="shared" si="4"/>
        <v>96.041694712400641</v>
      </c>
      <c r="H30" s="174">
        <f t="shared" si="8"/>
        <v>49.589041095890416</v>
      </c>
      <c r="I30" s="91"/>
      <c r="J30" s="91"/>
    </row>
    <row r="31" spans="1:10" ht="16.5" customHeight="1" x14ac:dyDescent="0.3">
      <c r="A31" s="191">
        <v>3231</v>
      </c>
      <c r="B31" s="191" t="s">
        <v>111</v>
      </c>
      <c r="C31" s="78">
        <v>1769.43</v>
      </c>
      <c r="D31" s="106">
        <v>3500</v>
      </c>
      <c r="E31" s="106">
        <v>3500</v>
      </c>
      <c r="F31" s="78">
        <v>1736.27</v>
      </c>
      <c r="G31" s="175"/>
      <c r="H31" s="174"/>
      <c r="I31" s="91"/>
      <c r="J31" s="91"/>
    </row>
    <row r="32" spans="1:10" ht="16.5" customHeight="1" x14ac:dyDescent="0.3">
      <c r="A32" s="191">
        <v>3232</v>
      </c>
      <c r="B32" s="191" t="s">
        <v>112</v>
      </c>
      <c r="C32" s="78">
        <v>183.3</v>
      </c>
      <c r="D32" s="106">
        <v>900</v>
      </c>
      <c r="E32" s="106">
        <v>900</v>
      </c>
      <c r="F32" s="78">
        <v>726.25</v>
      </c>
      <c r="G32" s="175"/>
      <c r="H32" s="174"/>
      <c r="I32" s="91"/>
      <c r="J32" s="91"/>
    </row>
    <row r="33" spans="1:10" ht="16.5" customHeight="1" x14ac:dyDescent="0.3">
      <c r="A33" s="191">
        <v>3233</v>
      </c>
      <c r="B33" s="197" t="s">
        <v>79</v>
      </c>
      <c r="C33" s="78">
        <v>0</v>
      </c>
      <c r="D33" s="106">
        <v>0</v>
      </c>
      <c r="E33" s="106">
        <v>0</v>
      </c>
      <c r="F33" s="78"/>
      <c r="G33" s="175"/>
      <c r="H33" s="174"/>
      <c r="I33" s="91"/>
      <c r="J33" s="91"/>
    </row>
    <row r="34" spans="1:10" ht="16.5" customHeight="1" x14ac:dyDescent="0.3">
      <c r="A34" s="191">
        <v>3234</v>
      </c>
      <c r="B34" s="191" t="s">
        <v>80</v>
      </c>
      <c r="C34" s="78">
        <v>5482.16</v>
      </c>
      <c r="D34" s="106">
        <v>9700</v>
      </c>
      <c r="E34" s="106">
        <v>9830</v>
      </c>
      <c r="F34" s="78">
        <v>4332.34</v>
      </c>
      <c r="G34" s="175"/>
      <c r="H34" s="174"/>
      <c r="I34" s="91"/>
      <c r="J34" s="91"/>
    </row>
    <row r="35" spans="1:10" ht="16.5" customHeight="1" x14ac:dyDescent="0.3">
      <c r="A35" s="191">
        <v>3236</v>
      </c>
      <c r="B35" s="191" t="s">
        <v>113</v>
      </c>
      <c r="C35" s="78">
        <v>565.5</v>
      </c>
      <c r="D35" s="106">
        <v>1100</v>
      </c>
      <c r="E35" s="106">
        <v>1100</v>
      </c>
      <c r="F35" s="78">
        <v>521.70000000000005</v>
      </c>
      <c r="G35" s="175"/>
      <c r="H35" s="174"/>
      <c r="I35" s="91"/>
      <c r="J35" s="91"/>
    </row>
    <row r="36" spans="1:10" ht="16.5" customHeight="1" x14ac:dyDescent="0.3">
      <c r="A36" s="191">
        <v>3237</v>
      </c>
      <c r="B36" s="191" t="s">
        <v>114</v>
      </c>
      <c r="C36" s="78">
        <v>62.5</v>
      </c>
      <c r="D36" s="106">
        <v>130</v>
      </c>
      <c r="E36" s="106">
        <v>130</v>
      </c>
      <c r="F36" s="78">
        <v>62.5</v>
      </c>
      <c r="G36" s="175"/>
      <c r="H36" s="174"/>
      <c r="I36" s="91"/>
      <c r="J36" s="91"/>
    </row>
    <row r="37" spans="1:10" ht="16.5" customHeight="1" x14ac:dyDescent="0.3">
      <c r="A37" s="191">
        <v>3238</v>
      </c>
      <c r="B37" s="191" t="s">
        <v>81</v>
      </c>
      <c r="C37" s="78">
        <v>1034.5899999999999</v>
      </c>
      <c r="D37" s="106">
        <v>2300</v>
      </c>
      <c r="E37" s="106">
        <v>2300</v>
      </c>
      <c r="F37" s="78">
        <v>1070</v>
      </c>
      <c r="G37" s="175"/>
      <c r="H37" s="174"/>
      <c r="I37" s="91"/>
      <c r="J37" s="91"/>
    </row>
    <row r="38" spans="1:10" ht="16.5" customHeight="1" x14ac:dyDescent="0.3">
      <c r="A38" s="191">
        <v>3239</v>
      </c>
      <c r="B38" s="191" t="s">
        <v>82</v>
      </c>
      <c r="C38" s="78">
        <v>1079.3499999999999</v>
      </c>
      <c r="D38" s="106">
        <v>1650</v>
      </c>
      <c r="E38" s="106">
        <v>1950</v>
      </c>
      <c r="F38" s="78">
        <v>1324.94</v>
      </c>
      <c r="G38" s="175"/>
      <c r="H38" s="174"/>
      <c r="I38" s="91"/>
      <c r="J38" s="91"/>
    </row>
    <row r="39" spans="1:10" ht="16.5" customHeight="1" x14ac:dyDescent="0.3">
      <c r="A39" s="196">
        <v>329</v>
      </c>
      <c r="B39" s="196" t="s">
        <v>115</v>
      </c>
      <c r="C39" s="102">
        <f>C40+C41+C43+C42</f>
        <v>1704.29</v>
      </c>
      <c r="D39" s="107">
        <f t="shared" ref="D39:F39" si="11">D40+D41+D43+D42</f>
        <v>3130</v>
      </c>
      <c r="E39" s="107">
        <f t="shared" si="11"/>
        <v>3130</v>
      </c>
      <c r="F39" s="102">
        <f t="shared" si="11"/>
        <v>1490.4199999999998</v>
      </c>
      <c r="G39" s="175">
        <f t="shared" si="4"/>
        <v>87.451079335089673</v>
      </c>
      <c r="H39" s="174">
        <f t="shared" si="8"/>
        <v>47.61725239616613</v>
      </c>
      <c r="I39" s="91"/>
      <c r="J39" s="91"/>
    </row>
    <row r="40" spans="1:10" ht="16.5" customHeight="1" x14ac:dyDescent="0.3">
      <c r="A40" s="191">
        <v>3292</v>
      </c>
      <c r="B40" s="191" t="s">
        <v>83</v>
      </c>
      <c r="C40" s="78">
        <v>991.8</v>
      </c>
      <c r="D40" s="106">
        <v>2100</v>
      </c>
      <c r="E40" s="106">
        <v>2100</v>
      </c>
      <c r="F40" s="78">
        <v>728.64</v>
      </c>
      <c r="G40" s="175"/>
      <c r="H40" s="174"/>
      <c r="I40" s="91"/>
      <c r="J40" s="91"/>
    </row>
    <row r="41" spans="1:10" ht="16.5" customHeight="1" x14ac:dyDescent="0.3">
      <c r="A41" s="191">
        <v>3294</v>
      </c>
      <c r="B41" s="191" t="s">
        <v>84</v>
      </c>
      <c r="C41" s="78">
        <v>189.89</v>
      </c>
      <c r="D41" s="106">
        <v>300</v>
      </c>
      <c r="E41" s="106">
        <v>300</v>
      </c>
      <c r="F41" s="78">
        <v>262.7</v>
      </c>
      <c r="G41" s="175"/>
      <c r="H41" s="174"/>
      <c r="I41" s="91"/>
      <c r="J41" s="91"/>
    </row>
    <row r="42" spans="1:10" ht="16.5" customHeight="1" x14ac:dyDescent="0.3">
      <c r="A42" s="191">
        <v>3295</v>
      </c>
      <c r="B42" s="191" t="s">
        <v>85</v>
      </c>
      <c r="C42" s="78">
        <v>53.1</v>
      </c>
      <c r="D42" s="106">
        <v>130</v>
      </c>
      <c r="E42" s="106">
        <v>130</v>
      </c>
      <c r="F42" s="78">
        <v>63.72</v>
      </c>
      <c r="G42" s="175"/>
      <c r="H42" s="174"/>
      <c r="I42" s="91"/>
      <c r="J42" s="91"/>
    </row>
    <row r="43" spans="1:10" ht="16.5" customHeight="1" x14ac:dyDescent="0.3">
      <c r="A43" s="191">
        <v>3299</v>
      </c>
      <c r="B43" s="191" t="s">
        <v>116</v>
      </c>
      <c r="C43" s="78">
        <v>469.5</v>
      </c>
      <c r="D43" s="106">
        <v>600</v>
      </c>
      <c r="E43" s="106">
        <v>600</v>
      </c>
      <c r="F43" s="78">
        <v>435.36</v>
      </c>
      <c r="G43" s="175"/>
      <c r="H43" s="174"/>
      <c r="I43" s="91"/>
      <c r="J43" s="91"/>
    </row>
    <row r="44" spans="1:10" ht="16.5" customHeight="1" x14ac:dyDescent="0.3">
      <c r="A44" s="196">
        <v>34</v>
      </c>
      <c r="B44" s="196" t="s">
        <v>43</v>
      </c>
      <c r="C44" s="102">
        <f>C45</f>
        <v>511.64</v>
      </c>
      <c r="D44" s="107">
        <f t="shared" ref="D44:F44" si="12">D45</f>
        <v>1000</v>
      </c>
      <c r="E44" s="107">
        <f t="shared" si="12"/>
        <v>1000</v>
      </c>
      <c r="F44" s="102">
        <f t="shared" si="12"/>
        <v>619.75</v>
      </c>
      <c r="G44" s="175">
        <f t="shared" si="4"/>
        <v>121.13009147056523</v>
      </c>
      <c r="H44" s="174">
        <f t="shared" si="8"/>
        <v>61.975000000000001</v>
      </c>
      <c r="I44" s="91"/>
      <c r="J44" s="91"/>
    </row>
    <row r="45" spans="1:10" ht="16.5" customHeight="1" x14ac:dyDescent="0.3">
      <c r="A45" s="191">
        <v>3431</v>
      </c>
      <c r="B45" s="191" t="s">
        <v>117</v>
      </c>
      <c r="C45" s="78">
        <v>511.64</v>
      </c>
      <c r="D45" s="106">
        <v>1000</v>
      </c>
      <c r="E45" s="106">
        <v>1000</v>
      </c>
      <c r="F45" s="78">
        <v>619.75</v>
      </c>
      <c r="G45" s="175"/>
      <c r="H45" s="174"/>
      <c r="I45" s="91"/>
      <c r="J45" s="91"/>
    </row>
    <row r="46" spans="1:10" ht="16.5" customHeight="1" x14ac:dyDescent="0.3">
      <c r="A46" s="198">
        <v>4</v>
      </c>
      <c r="B46" s="199" t="s">
        <v>5</v>
      </c>
      <c r="C46" s="102">
        <f>C48+C49+C47</f>
        <v>0</v>
      </c>
      <c r="D46" s="107">
        <f t="shared" ref="D46:E46" si="13">D48+D49</f>
        <v>0</v>
      </c>
      <c r="E46" s="107">
        <f t="shared" si="13"/>
        <v>0</v>
      </c>
      <c r="F46" s="102">
        <f>F47+F48+F49</f>
        <v>0</v>
      </c>
      <c r="G46" s="173" t="e">
        <f t="shared" si="4"/>
        <v>#DIV/0!</v>
      </c>
      <c r="H46" s="174" t="e">
        <f t="shared" si="8"/>
        <v>#DIV/0!</v>
      </c>
      <c r="I46" s="91"/>
      <c r="J46" s="91"/>
    </row>
    <row r="47" spans="1:10" ht="16.5" customHeight="1" x14ac:dyDescent="0.3">
      <c r="A47" s="61">
        <v>4223</v>
      </c>
      <c r="B47" s="61" t="s">
        <v>88</v>
      </c>
      <c r="C47" s="78">
        <v>0</v>
      </c>
      <c r="D47" s="107">
        <v>0</v>
      </c>
      <c r="E47" s="107">
        <v>0</v>
      </c>
      <c r="F47" s="102">
        <v>0</v>
      </c>
      <c r="G47" s="175"/>
      <c r="H47" s="174"/>
      <c r="I47" s="91"/>
      <c r="J47" s="91"/>
    </row>
    <row r="48" spans="1:10" ht="16.5" customHeight="1" x14ac:dyDescent="0.3">
      <c r="A48" s="200">
        <v>4227</v>
      </c>
      <c r="B48" s="201" t="s">
        <v>119</v>
      </c>
      <c r="C48" s="78">
        <v>0</v>
      </c>
      <c r="D48" s="106">
        <v>0</v>
      </c>
      <c r="E48" s="106">
        <v>0</v>
      </c>
      <c r="F48" s="78">
        <v>0</v>
      </c>
      <c r="G48" s="175"/>
      <c r="H48" s="174"/>
      <c r="I48" s="91"/>
      <c r="J48" s="91"/>
    </row>
    <row r="49" spans="1:10" ht="16.5" customHeight="1" x14ac:dyDescent="0.3">
      <c r="A49" s="200">
        <v>4241</v>
      </c>
      <c r="B49" s="201" t="s">
        <v>120</v>
      </c>
      <c r="C49" s="78">
        <v>0</v>
      </c>
      <c r="D49" s="106">
        <v>0</v>
      </c>
      <c r="E49" s="106">
        <v>0</v>
      </c>
      <c r="F49" s="78">
        <v>0</v>
      </c>
      <c r="G49" s="175"/>
      <c r="H49" s="174"/>
      <c r="I49" s="91"/>
      <c r="J49" s="91"/>
    </row>
    <row r="50" spans="1:10" s="56" customFormat="1" ht="25.5" customHeight="1" x14ac:dyDescent="0.3">
      <c r="A50" s="202" t="s">
        <v>190</v>
      </c>
      <c r="B50" s="203" t="s">
        <v>144</v>
      </c>
      <c r="C50" s="71">
        <f>C51+C73+C215+C220+C223+C252+C264</f>
        <v>742793.66</v>
      </c>
      <c r="D50" s="71">
        <f>D51+D73+D215+D220+D223+D252+D264</f>
        <v>1703446.46</v>
      </c>
      <c r="E50" s="71">
        <f>E51+E73+E215+E220+E223+E252+E264</f>
        <v>1868908.7700000003</v>
      </c>
      <c r="F50" s="71">
        <f>F51+F73+F215+F220+F223+F252+F264</f>
        <v>1000043.0199999997</v>
      </c>
      <c r="G50" s="185">
        <f t="shared" si="4"/>
        <v>134.6326811674725</v>
      </c>
      <c r="H50" s="186">
        <f>F50/E50*100</f>
        <v>53.509461566708772</v>
      </c>
      <c r="I50" s="130"/>
      <c r="J50" s="130"/>
    </row>
    <row r="51" spans="1:10" s="56" customFormat="1" ht="27" customHeight="1" x14ac:dyDescent="0.3">
      <c r="A51" s="208" t="s">
        <v>135</v>
      </c>
      <c r="B51" s="208" t="s">
        <v>146</v>
      </c>
      <c r="C51" s="71">
        <f>C52</f>
        <v>1647.01</v>
      </c>
      <c r="D51" s="71">
        <f t="shared" ref="D51:F51" si="14">D52</f>
        <v>3982.5</v>
      </c>
      <c r="E51" s="71">
        <f t="shared" si="14"/>
        <v>3982.5</v>
      </c>
      <c r="F51" s="71">
        <f t="shared" si="14"/>
        <v>3186.46</v>
      </c>
      <c r="G51" s="185">
        <f t="shared" si="4"/>
        <v>193.46937784227177</v>
      </c>
      <c r="H51" s="186">
        <f>F51/E51*100</f>
        <v>80.011550533584426</v>
      </c>
      <c r="I51" s="130"/>
      <c r="J51" s="130"/>
    </row>
    <row r="52" spans="1:10" s="56" customFormat="1" ht="16.5" customHeight="1" x14ac:dyDescent="0.3">
      <c r="A52" s="366" t="s">
        <v>131</v>
      </c>
      <c r="B52" s="366"/>
      <c r="C52" s="95">
        <f>C60+C53+C71</f>
        <v>1647.01</v>
      </c>
      <c r="D52" s="95">
        <f>D60+D53+D71</f>
        <v>3982.5</v>
      </c>
      <c r="E52" s="95">
        <f>E60+E53+E71</f>
        <v>3982.5</v>
      </c>
      <c r="F52" s="95">
        <f>F60+F53+F71</f>
        <v>3186.46</v>
      </c>
      <c r="G52" s="182">
        <f t="shared" si="4"/>
        <v>193.46937784227177</v>
      </c>
      <c r="H52" s="183">
        <f>F52/E52*100</f>
        <v>80.011550533584426</v>
      </c>
      <c r="I52" s="130"/>
      <c r="J52" s="130"/>
    </row>
    <row r="53" spans="1:10" s="56" customFormat="1" ht="16.5" customHeight="1" x14ac:dyDescent="0.3">
      <c r="A53" s="190">
        <v>31</v>
      </c>
      <c r="B53" s="190" t="s">
        <v>4</v>
      </c>
      <c r="C53" s="79">
        <f>C54+C58</f>
        <v>1306.01</v>
      </c>
      <c r="D53" s="105">
        <f t="shared" ref="D53" si="15">D54+D58</f>
        <v>0</v>
      </c>
      <c r="E53" s="105">
        <f t="shared" ref="E53" si="16">E54+E58</f>
        <v>0</v>
      </c>
      <c r="F53" s="79">
        <f t="shared" ref="F53" si="17">F54+F58</f>
        <v>1625</v>
      </c>
      <c r="G53" s="173"/>
      <c r="H53" s="174"/>
      <c r="I53" s="130"/>
      <c r="J53" s="130"/>
    </row>
    <row r="54" spans="1:10" s="56" customFormat="1" ht="16.5" customHeight="1" x14ac:dyDescent="0.3">
      <c r="A54" s="190">
        <v>311</v>
      </c>
      <c r="B54" s="190" t="s">
        <v>101</v>
      </c>
      <c r="C54" s="79">
        <f>C55+C57+C56</f>
        <v>1268.33</v>
      </c>
      <c r="D54" s="105">
        <f t="shared" ref="D54" si="18">D55+D57+D56</f>
        <v>0</v>
      </c>
      <c r="E54" s="105">
        <f t="shared" ref="E54" si="19">E55+E57+E56</f>
        <v>0</v>
      </c>
      <c r="F54" s="79">
        <f t="shared" ref="F54" si="20">F55+F57+F56</f>
        <v>1625</v>
      </c>
      <c r="G54" s="173"/>
      <c r="H54" s="174"/>
      <c r="I54" s="130"/>
      <c r="J54" s="130"/>
    </row>
    <row r="55" spans="1:10" s="56" customFormat="1" ht="16.5" customHeight="1" x14ac:dyDescent="0.3">
      <c r="A55" s="200">
        <v>3111</v>
      </c>
      <c r="B55" s="200" t="s">
        <v>24</v>
      </c>
      <c r="C55" s="104">
        <v>1068.33</v>
      </c>
      <c r="D55" s="115">
        <v>0</v>
      </c>
      <c r="E55" s="115">
        <v>0</v>
      </c>
      <c r="F55" s="104">
        <v>0</v>
      </c>
      <c r="G55" s="173"/>
      <c r="H55" s="174"/>
      <c r="I55" s="130"/>
      <c r="J55" s="130"/>
    </row>
    <row r="56" spans="1:10" s="56" customFormat="1" ht="16.5" customHeight="1" x14ac:dyDescent="0.3">
      <c r="A56" s="191">
        <v>3121</v>
      </c>
      <c r="B56" s="191" t="s">
        <v>215</v>
      </c>
      <c r="C56" s="104">
        <v>200</v>
      </c>
      <c r="D56" s="115">
        <v>0</v>
      </c>
      <c r="E56" s="115">
        <v>0</v>
      </c>
      <c r="F56" s="104">
        <v>1625</v>
      </c>
      <c r="G56" s="173"/>
      <c r="H56" s="174"/>
      <c r="I56" s="130"/>
      <c r="J56" s="130"/>
    </row>
    <row r="57" spans="1:10" s="56" customFormat="1" ht="16.5" customHeight="1" x14ac:dyDescent="0.3">
      <c r="A57" s="191">
        <v>3132</v>
      </c>
      <c r="B57" s="191" t="s">
        <v>104</v>
      </c>
      <c r="C57" s="104">
        <v>0</v>
      </c>
      <c r="D57" s="115">
        <v>0</v>
      </c>
      <c r="E57" s="115">
        <v>0</v>
      </c>
      <c r="F57" s="104">
        <v>0</v>
      </c>
      <c r="G57" s="173"/>
      <c r="H57" s="174"/>
      <c r="I57" s="130"/>
      <c r="J57" s="130"/>
    </row>
    <row r="58" spans="1:10" s="56" customFormat="1" ht="16.5" customHeight="1" x14ac:dyDescent="0.3">
      <c r="A58" s="196">
        <v>313</v>
      </c>
      <c r="B58" s="196" t="s">
        <v>73</v>
      </c>
      <c r="C58" s="79">
        <f>C59</f>
        <v>37.68</v>
      </c>
      <c r="D58" s="105">
        <f t="shared" ref="D58:F58" si="21">D59</f>
        <v>0</v>
      </c>
      <c r="E58" s="105">
        <f t="shared" si="21"/>
        <v>0</v>
      </c>
      <c r="F58" s="79">
        <f t="shared" si="21"/>
        <v>0</v>
      </c>
      <c r="G58" s="173"/>
      <c r="H58" s="174"/>
      <c r="I58" s="130"/>
      <c r="J58" s="130"/>
    </row>
    <row r="59" spans="1:10" s="56" customFormat="1" ht="16.5" customHeight="1" x14ac:dyDescent="0.3">
      <c r="A59" s="191">
        <v>3132</v>
      </c>
      <c r="B59" s="191" t="s">
        <v>104</v>
      </c>
      <c r="C59" s="104">
        <v>37.68</v>
      </c>
      <c r="D59" s="115">
        <v>0</v>
      </c>
      <c r="E59" s="115">
        <v>0</v>
      </c>
      <c r="F59" s="104">
        <v>0</v>
      </c>
      <c r="G59" s="173"/>
      <c r="H59" s="174"/>
      <c r="I59" s="130"/>
      <c r="J59" s="130"/>
    </row>
    <row r="60" spans="1:10" s="56" customFormat="1" ht="16.5" customHeight="1" x14ac:dyDescent="0.3">
      <c r="A60" s="196">
        <v>32</v>
      </c>
      <c r="B60" s="196" t="s">
        <v>10</v>
      </c>
      <c r="C60" s="79">
        <f>C61+C69+C63+C67</f>
        <v>341</v>
      </c>
      <c r="D60" s="79">
        <f>D61+D69+D63+D67</f>
        <v>3982.5</v>
      </c>
      <c r="E60" s="79">
        <f>E61+E69+E63+E67</f>
        <v>1212.5</v>
      </c>
      <c r="F60" s="79">
        <f>F61+F69+F63+F67</f>
        <v>1561.46</v>
      </c>
      <c r="G60" s="173"/>
      <c r="H60" s="174"/>
      <c r="I60" s="130"/>
      <c r="J60" s="130"/>
    </row>
    <row r="61" spans="1:10" s="56" customFormat="1" ht="16.5" customHeight="1" x14ac:dyDescent="0.3">
      <c r="A61" s="196">
        <v>321</v>
      </c>
      <c r="B61" s="196" t="s">
        <v>25</v>
      </c>
      <c r="C61" s="79">
        <f>C62</f>
        <v>42</v>
      </c>
      <c r="D61" s="105">
        <f t="shared" ref="D61" si="22">D62</f>
        <v>450</v>
      </c>
      <c r="E61" s="105">
        <f t="shared" ref="E61" si="23">E62</f>
        <v>450</v>
      </c>
      <c r="F61" s="79">
        <f t="shared" ref="F61" si="24">F62</f>
        <v>745.5</v>
      </c>
      <c r="G61" s="173"/>
      <c r="H61" s="174"/>
      <c r="I61" s="130"/>
      <c r="J61" s="130"/>
    </row>
    <row r="62" spans="1:10" s="56" customFormat="1" ht="16.5" customHeight="1" x14ac:dyDescent="0.3">
      <c r="A62" s="191">
        <v>3211</v>
      </c>
      <c r="B62" s="191" t="s">
        <v>26</v>
      </c>
      <c r="C62" s="104">
        <v>42</v>
      </c>
      <c r="D62" s="115">
        <v>450</v>
      </c>
      <c r="E62" s="115">
        <v>450</v>
      </c>
      <c r="F62" s="104">
        <v>745.5</v>
      </c>
      <c r="G62" s="173"/>
      <c r="H62" s="174"/>
      <c r="I62" s="130"/>
      <c r="J62" s="130"/>
    </row>
    <row r="63" spans="1:10" s="56" customFormat="1" ht="16.5" customHeight="1" x14ac:dyDescent="0.3">
      <c r="A63" s="196">
        <v>322</v>
      </c>
      <c r="B63" s="196" t="s">
        <v>106</v>
      </c>
      <c r="C63" s="79">
        <f>C64+C65+C66</f>
        <v>59</v>
      </c>
      <c r="D63" s="79">
        <f t="shared" ref="D63:F63" si="25">D64+D65+D66</f>
        <v>200</v>
      </c>
      <c r="E63" s="79">
        <f t="shared" si="25"/>
        <v>200</v>
      </c>
      <c r="F63" s="79">
        <f t="shared" si="25"/>
        <v>92.9</v>
      </c>
      <c r="G63" s="173"/>
      <c r="H63" s="174"/>
      <c r="I63" s="130"/>
      <c r="J63" s="130"/>
    </row>
    <row r="64" spans="1:10" s="56" customFormat="1" ht="16.5" customHeight="1" x14ac:dyDescent="0.3">
      <c r="A64" s="191">
        <v>3221</v>
      </c>
      <c r="B64" s="191" t="s">
        <v>107</v>
      </c>
      <c r="C64" s="104">
        <v>0</v>
      </c>
      <c r="D64" s="115">
        <v>100</v>
      </c>
      <c r="E64" s="115">
        <v>100</v>
      </c>
      <c r="F64" s="104">
        <v>29.9</v>
      </c>
      <c r="G64" s="173"/>
      <c r="H64" s="174"/>
      <c r="I64" s="130"/>
      <c r="J64" s="130"/>
    </row>
    <row r="65" spans="1:10" s="56" customFormat="1" ht="16.5" customHeight="1" x14ac:dyDescent="0.3">
      <c r="A65" s="191">
        <v>3222</v>
      </c>
      <c r="B65" s="191" t="s">
        <v>172</v>
      </c>
      <c r="C65" s="104">
        <v>59</v>
      </c>
      <c r="D65" s="115">
        <v>100</v>
      </c>
      <c r="E65" s="115">
        <v>100</v>
      </c>
      <c r="F65" s="104">
        <v>63</v>
      </c>
      <c r="G65" s="173"/>
      <c r="H65" s="174"/>
      <c r="I65" s="130"/>
      <c r="J65" s="130"/>
    </row>
    <row r="66" spans="1:10" s="56" customFormat="1" ht="16.5" customHeight="1" x14ac:dyDescent="0.3">
      <c r="A66" s="191">
        <v>3225</v>
      </c>
      <c r="B66" s="191" t="s">
        <v>109</v>
      </c>
      <c r="C66" s="104">
        <v>0</v>
      </c>
      <c r="D66" s="115">
        <v>0</v>
      </c>
      <c r="E66" s="115">
        <v>0</v>
      </c>
      <c r="F66" s="104">
        <v>0</v>
      </c>
      <c r="G66" s="173"/>
      <c r="H66" s="174"/>
      <c r="I66" s="130"/>
      <c r="J66" s="130"/>
    </row>
    <row r="67" spans="1:10" s="56" customFormat="1" ht="16.5" customHeight="1" x14ac:dyDescent="0.3">
      <c r="A67" s="196">
        <v>323</v>
      </c>
      <c r="B67" s="196" t="s">
        <v>110</v>
      </c>
      <c r="C67" s="79">
        <f>C68</f>
        <v>0</v>
      </c>
      <c r="D67" s="105">
        <f t="shared" ref="D67" si="26">D68</f>
        <v>112.5</v>
      </c>
      <c r="E67" s="105">
        <f t="shared" ref="E67" si="27">E68</f>
        <v>112.5</v>
      </c>
      <c r="F67" s="79">
        <f t="shared" ref="F67" si="28">F68</f>
        <v>723.06</v>
      </c>
      <c r="G67" s="173"/>
      <c r="H67" s="174"/>
      <c r="I67" s="130"/>
      <c r="J67" s="130"/>
    </row>
    <row r="68" spans="1:10" s="56" customFormat="1" ht="16.5" customHeight="1" x14ac:dyDescent="0.3">
      <c r="A68" s="191">
        <v>3231</v>
      </c>
      <c r="B68" s="191" t="s">
        <v>111</v>
      </c>
      <c r="C68" s="104">
        <v>0</v>
      </c>
      <c r="D68" s="104">
        <v>112.5</v>
      </c>
      <c r="E68" s="104">
        <v>112.5</v>
      </c>
      <c r="F68" s="104">
        <v>723.06</v>
      </c>
      <c r="G68" s="173"/>
      <c r="H68" s="174"/>
      <c r="I68" s="130"/>
      <c r="J68" s="130"/>
    </row>
    <row r="69" spans="1:10" s="56" customFormat="1" ht="16.5" customHeight="1" x14ac:dyDescent="0.3">
      <c r="A69" s="196">
        <v>329</v>
      </c>
      <c r="B69" s="196" t="s">
        <v>110</v>
      </c>
      <c r="C69" s="79">
        <f>C70</f>
        <v>240</v>
      </c>
      <c r="D69" s="105">
        <f t="shared" ref="D69" si="29">D70</f>
        <v>3220</v>
      </c>
      <c r="E69" s="105">
        <f t="shared" ref="E69" si="30">E70</f>
        <v>450</v>
      </c>
      <c r="F69" s="79">
        <f t="shared" ref="F69" si="31">F70</f>
        <v>0</v>
      </c>
      <c r="G69" s="173"/>
      <c r="H69" s="174"/>
      <c r="I69" s="130"/>
      <c r="J69" s="130"/>
    </row>
    <row r="70" spans="1:10" s="56" customFormat="1" ht="16.5" customHeight="1" x14ac:dyDescent="0.3">
      <c r="A70" s="191">
        <v>3299</v>
      </c>
      <c r="B70" s="191" t="s">
        <v>116</v>
      </c>
      <c r="C70" s="104">
        <v>240</v>
      </c>
      <c r="D70" s="115">
        <v>3220</v>
      </c>
      <c r="E70" s="115">
        <v>450</v>
      </c>
      <c r="F70" s="104">
        <v>0</v>
      </c>
      <c r="G70" s="173"/>
      <c r="H70" s="174"/>
      <c r="I70" s="130"/>
      <c r="J70" s="130"/>
    </row>
    <row r="71" spans="1:10" s="56" customFormat="1" ht="16.5" customHeight="1" x14ac:dyDescent="0.3">
      <c r="A71" s="196">
        <v>37</v>
      </c>
      <c r="B71" s="191" t="s">
        <v>200</v>
      </c>
      <c r="C71" s="79">
        <f>C72</f>
        <v>0</v>
      </c>
      <c r="D71" s="105">
        <f t="shared" ref="D71" si="32">D72</f>
        <v>0</v>
      </c>
      <c r="E71" s="105">
        <f t="shared" ref="E71" si="33">E72</f>
        <v>2770</v>
      </c>
      <c r="F71" s="79">
        <f t="shared" ref="F71" si="34">F72</f>
        <v>0</v>
      </c>
      <c r="G71" s="173"/>
      <c r="H71" s="174"/>
      <c r="I71" s="130"/>
      <c r="J71" s="130"/>
    </row>
    <row r="72" spans="1:10" s="56" customFormat="1" ht="16.5" customHeight="1" x14ac:dyDescent="0.3">
      <c r="A72" s="277">
        <v>37215</v>
      </c>
      <c r="B72" s="278" t="s">
        <v>203</v>
      </c>
      <c r="C72" s="104">
        <v>0</v>
      </c>
      <c r="D72" s="115">
        <v>0</v>
      </c>
      <c r="E72" s="115">
        <v>2770</v>
      </c>
      <c r="F72" s="104">
        <v>0</v>
      </c>
      <c r="G72" s="173"/>
      <c r="H72" s="174"/>
      <c r="I72" s="130"/>
      <c r="J72" s="130"/>
    </row>
    <row r="73" spans="1:10" s="57" customFormat="1" ht="25.5" customHeight="1" x14ac:dyDescent="0.3">
      <c r="A73" s="187" t="s">
        <v>191</v>
      </c>
      <c r="B73" s="204" t="s">
        <v>145</v>
      </c>
      <c r="C73" s="103">
        <f>C206+C74+C104+C136+C168+C190+C213</f>
        <v>718340.24</v>
      </c>
      <c r="D73" s="114">
        <f>D206+D74+D104+D136+D168+D190+D213</f>
        <v>1606480</v>
      </c>
      <c r="E73" s="103">
        <f>E206+E74+E104+E136+E168+E190+E213</f>
        <v>1769252.4700000002</v>
      </c>
      <c r="F73" s="103">
        <f>F206+F74+F104+F136+F168+F190+F213</f>
        <v>963178.24999999977</v>
      </c>
      <c r="G73" s="179">
        <f t="shared" si="4"/>
        <v>134.08385001514043</v>
      </c>
      <c r="H73" s="180">
        <f>F73/E73*100</f>
        <v>54.439842042441775</v>
      </c>
      <c r="I73" s="189"/>
      <c r="J73" s="189"/>
    </row>
    <row r="74" spans="1:10" s="57" customFormat="1" ht="25.5" customHeight="1" x14ac:dyDescent="0.3">
      <c r="A74" s="356" t="s">
        <v>139</v>
      </c>
      <c r="B74" s="357"/>
      <c r="C74" s="95">
        <f>C75+C82+C101+C99</f>
        <v>2511.2800000000002</v>
      </c>
      <c r="D74" s="113">
        <f>D75+D82+D101</f>
        <v>6500</v>
      </c>
      <c r="E74" s="95">
        <f>E75+E82+E101</f>
        <v>7792.68</v>
      </c>
      <c r="F74" s="95">
        <f>F75+F82+F101+F99</f>
        <v>2229.6600000000003</v>
      </c>
      <c r="G74" s="182">
        <f t="shared" si="4"/>
        <v>88.785798477270561</v>
      </c>
      <c r="H74" s="183">
        <f>F74/E74*100</f>
        <v>28.612236098492431</v>
      </c>
      <c r="I74" s="189"/>
      <c r="J74" s="189"/>
    </row>
    <row r="75" spans="1:10" ht="16.5" customHeight="1" x14ac:dyDescent="0.3">
      <c r="A75" s="190">
        <v>31</v>
      </c>
      <c r="B75" s="190" t="s">
        <v>4</v>
      </c>
      <c r="C75" s="102">
        <f>C76+C78+C80</f>
        <v>0</v>
      </c>
      <c r="D75" s="102">
        <f t="shared" ref="D75:F75" si="35">D76+D78+D80</f>
        <v>0</v>
      </c>
      <c r="E75" s="102">
        <f t="shared" si="35"/>
        <v>300</v>
      </c>
      <c r="F75" s="102">
        <f t="shared" si="35"/>
        <v>180.01</v>
      </c>
      <c r="G75" s="173" t="e">
        <f t="shared" si="4"/>
        <v>#DIV/0!</v>
      </c>
      <c r="H75" s="174">
        <f>F75/E75*100</f>
        <v>60.00333333333333</v>
      </c>
      <c r="I75" s="91"/>
      <c r="J75" s="91"/>
    </row>
    <row r="76" spans="1:10" ht="16.5" customHeight="1" x14ac:dyDescent="0.3">
      <c r="A76" s="190">
        <v>311</v>
      </c>
      <c r="B76" s="190" t="s">
        <v>101</v>
      </c>
      <c r="C76" s="102">
        <f>C77+C79</f>
        <v>0</v>
      </c>
      <c r="D76" s="107">
        <f>D77+D79</f>
        <v>0</v>
      </c>
      <c r="E76" s="107">
        <f>E77+E79</f>
        <v>300</v>
      </c>
      <c r="F76" s="102">
        <f>F77+F79</f>
        <v>155.01</v>
      </c>
      <c r="G76" s="175"/>
      <c r="H76" s="176"/>
      <c r="I76" s="91"/>
      <c r="J76" s="91"/>
    </row>
    <row r="77" spans="1:10" s="57" customFormat="1" ht="16.5" customHeight="1" x14ac:dyDescent="0.3">
      <c r="A77" s="205">
        <v>3111</v>
      </c>
      <c r="B77" s="200" t="s">
        <v>24</v>
      </c>
      <c r="C77" s="78">
        <v>0</v>
      </c>
      <c r="D77" s="106">
        <v>0</v>
      </c>
      <c r="E77" s="106">
        <v>300</v>
      </c>
      <c r="F77" s="78">
        <v>155.01</v>
      </c>
      <c r="G77" s="175"/>
      <c r="H77" s="176"/>
      <c r="I77" s="189"/>
      <c r="J77" s="189"/>
    </row>
    <row r="78" spans="1:10" s="57" customFormat="1" ht="16.5" customHeight="1" x14ac:dyDescent="0.3">
      <c r="A78" s="196">
        <v>313</v>
      </c>
      <c r="B78" s="196" t="s">
        <v>73</v>
      </c>
      <c r="C78" s="102">
        <v>0</v>
      </c>
      <c r="D78" s="107">
        <f>D79</f>
        <v>0</v>
      </c>
      <c r="E78" s="107">
        <f t="shared" ref="E78:F78" si="36">E79</f>
        <v>0</v>
      </c>
      <c r="F78" s="107">
        <f t="shared" si="36"/>
        <v>0</v>
      </c>
      <c r="G78" s="175"/>
      <c r="H78" s="176"/>
      <c r="I78" s="189"/>
      <c r="J78" s="189"/>
    </row>
    <row r="79" spans="1:10" s="56" customFormat="1" ht="16.5" customHeight="1" x14ac:dyDescent="0.3">
      <c r="A79" s="205">
        <v>3132</v>
      </c>
      <c r="B79" s="191" t="s">
        <v>104</v>
      </c>
      <c r="C79" s="78">
        <v>0</v>
      </c>
      <c r="D79" s="106">
        <v>0</v>
      </c>
      <c r="E79" s="106">
        <v>0</v>
      </c>
      <c r="F79" s="78">
        <v>0</v>
      </c>
      <c r="G79" s="175"/>
      <c r="H79" s="176"/>
      <c r="I79" s="130"/>
      <c r="J79" s="130"/>
    </row>
    <row r="80" spans="1:10" s="56" customFormat="1" ht="16.5" customHeight="1" x14ac:dyDescent="0.3">
      <c r="A80" s="196">
        <v>312</v>
      </c>
      <c r="B80" s="196" t="s">
        <v>70</v>
      </c>
      <c r="C80" s="79">
        <f>C81</f>
        <v>0</v>
      </c>
      <c r="D80" s="79">
        <f t="shared" ref="D80:F80" si="37">D81</f>
        <v>0</v>
      </c>
      <c r="E80" s="79">
        <f t="shared" si="37"/>
        <v>0</v>
      </c>
      <c r="F80" s="79">
        <f t="shared" si="37"/>
        <v>25</v>
      </c>
      <c r="G80" s="175"/>
      <c r="H80" s="176"/>
      <c r="I80" s="130"/>
      <c r="J80" s="130"/>
    </row>
    <row r="81" spans="1:10" s="56" customFormat="1" ht="16.5" customHeight="1" x14ac:dyDescent="0.3">
      <c r="A81" s="191">
        <v>3121</v>
      </c>
      <c r="B81" s="191" t="s">
        <v>70</v>
      </c>
      <c r="C81" s="78">
        <v>0</v>
      </c>
      <c r="D81" s="106">
        <v>0</v>
      </c>
      <c r="E81" s="106">
        <v>0</v>
      </c>
      <c r="F81" s="78">
        <v>25</v>
      </c>
      <c r="G81" s="175"/>
      <c r="H81" s="176"/>
      <c r="I81" s="130"/>
      <c r="J81" s="130"/>
    </row>
    <row r="82" spans="1:10" s="56" customFormat="1" ht="16.5" customHeight="1" x14ac:dyDescent="0.3">
      <c r="A82" s="196">
        <v>32</v>
      </c>
      <c r="B82" s="196" t="s">
        <v>10</v>
      </c>
      <c r="C82" s="102">
        <f>C83+C86+C91+C96</f>
        <v>2004.92</v>
      </c>
      <c r="D82" s="102">
        <f t="shared" ref="D82:F82" si="38">D83+D86+D91+D96</f>
        <v>5500</v>
      </c>
      <c r="E82" s="102">
        <f t="shared" si="38"/>
        <v>6592.68</v>
      </c>
      <c r="F82" s="102">
        <f t="shared" si="38"/>
        <v>2048.58</v>
      </c>
      <c r="G82" s="173">
        <f t="shared" si="4"/>
        <v>102.17764299822436</v>
      </c>
      <c r="H82" s="174">
        <f>F82/E82*100</f>
        <v>31.073554305684485</v>
      </c>
      <c r="I82" s="130"/>
      <c r="J82" s="130"/>
    </row>
    <row r="83" spans="1:10" s="56" customFormat="1" ht="16.5" customHeight="1" x14ac:dyDescent="0.3">
      <c r="A83" s="196">
        <v>321</v>
      </c>
      <c r="B83" s="196" t="s">
        <v>25</v>
      </c>
      <c r="C83" s="102">
        <f>C84+C85</f>
        <v>51.91</v>
      </c>
      <c r="D83" s="107">
        <f t="shared" ref="D83:F83" si="39">D84+D85</f>
        <v>400</v>
      </c>
      <c r="E83" s="107">
        <f t="shared" si="39"/>
        <v>100</v>
      </c>
      <c r="F83" s="102">
        <f t="shared" si="39"/>
        <v>0</v>
      </c>
      <c r="G83" s="175"/>
      <c r="H83" s="174">
        <f t="shared" ref="H83:H101" si="40">F83/E83*100</f>
        <v>0</v>
      </c>
      <c r="I83" s="130"/>
      <c r="J83" s="130"/>
    </row>
    <row r="84" spans="1:10" s="56" customFormat="1" ht="16.5" customHeight="1" x14ac:dyDescent="0.3">
      <c r="A84" s="191">
        <v>3211</v>
      </c>
      <c r="B84" s="191" t="s">
        <v>26</v>
      </c>
      <c r="C84" s="78">
        <v>51.91</v>
      </c>
      <c r="D84" s="106">
        <v>400</v>
      </c>
      <c r="E84" s="106">
        <v>100</v>
      </c>
      <c r="F84" s="78">
        <v>0</v>
      </c>
      <c r="G84" s="175"/>
      <c r="H84" s="174"/>
      <c r="I84" s="130"/>
      <c r="J84" s="130"/>
    </row>
    <row r="85" spans="1:10" s="56" customFormat="1" ht="16.5" hidden="1" customHeight="1" x14ac:dyDescent="0.3">
      <c r="A85" s="191">
        <v>3213</v>
      </c>
      <c r="B85" s="191" t="s">
        <v>75</v>
      </c>
      <c r="C85" s="78"/>
      <c r="D85" s="106"/>
      <c r="E85" s="106"/>
      <c r="F85" s="78"/>
      <c r="G85" s="175"/>
      <c r="H85" s="174" t="e">
        <f t="shared" si="40"/>
        <v>#DIV/0!</v>
      </c>
      <c r="I85" s="130"/>
      <c r="J85" s="130"/>
    </row>
    <row r="86" spans="1:10" s="56" customFormat="1" ht="16.5" customHeight="1" x14ac:dyDescent="0.3">
      <c r="A86" s="196">
        <v>322</v>
      </c>
      <c r="B86" s="196" t="s">
        <v>106</v>
      </c>
      <c r="C86" s="102">
        <f>C87+C88+C90+C89</f>
        <v>1335.8500000000001</v>
      </c>
      <c r="D86" s="107">
        <f t="shared" ref="D86:F86" si="41">D87+D88+D90+D89</f>
        <v>4000</v>
      </c>
      <c r="E86" s="107">
        <f t="shared" si="41"/>
        <v>4952.68</v>
      </c>
      <c r="F86" s="102">
        <f t="shared" si="41"/>
        <v>966.17999999999984</v>
      </c>
      <c r="G86" s="173"/>
      <c r="H86" s="174">
        <f t="shared" si="40"/>
        <v>19.508225849439086</v>
      </c>
      <c r="I86" s="130"/>
      <c r="J86" s="130"/>
    </row>
    <row r="87" spans="1:10" s="56" customFormat="1" ht="16.5" customHeight="1" x14ac:dyDescent="0.3">
      <c r="A87" s="191">
        <v>3221</v>
      </c>
      <c r="B87" s="191" t="s">
        <v>107</v>
      </c>
      <c r="C87" s="78">
        <v>1043.97</v>
      </c>
      <c r="D87" s="106">
        <v>1300</v>
      </c>
      <c r="E87" s="78">
        <v>1852.68</v>
      </c>
      <c r="F87" s="78">
        <v>325.14</v>
      </c>
      <c r="G87" s="175"/>
      <c r="H87" s="174"/>
      <c r="I87" s="130"/>
      <c r="J87" s="130"/>
    </row>
    <row r="88" spans="1:10" s="56" customFormat="1" ht="16.5" customHeight="1" x14ac:dyDescent="0.3">
      <c r="A88" s="191">
        <v>3223</v>
      </c>
      <c r="B88" s="191" t="s">
        <v>77</v>
      </c>
      <c r="C88" s="78">
        <v>18.88</v>
      </c>
      <c r="D88" s="106">
        <v>2100</v>
      </c>
      <c r="E88" s="106">
        <v>2300</v>
      </c>
      <c r="F88" s="78">
        <v>31.84</v>
      </c>
      <c r="G88" s="175"/>
      <c r="H88" s="174"/>
      <c r="I88" s="130"/>
      <c r="J88" s="130"/>
    </row>
    <row r="89" spans="1:10" s="56" customFormat="1" ht="16.5" customHeight="1" x14ac:dyDescent="0.3">
      <c r="A89" s="191">
        <v>3225</v>
      </c>
      <c r="B89" s="191" t="s">
        <v>109</v>
      </c>
      <c r="C89" s="78">
        <v>39.799999999999997</v>
      </c>
      <c r="D89" s="106">
        <v>300</v>
      </c>
      <c r="E89" s="106">
        <v>200</v>
      </c>
      <c r="F89" s="78">
        <v>39.799999999999997</v>
      </c>
      <c r="G89" s="175"/>
      <c r="H89" s="174"/>
      <c r="I89" s="130"/>
      <c r="J89" s="130"/>
    </row>
    <row r="90" spans="1:10" s="56" customFormat="1" ht="16.5" customHeight="1" x14ac:dyDescent="0.3">
      <c r="A90" s="191">
        <v>3227</v>
      </c>
      <c r="B90" s="197" t="s">
        <v>78</v>
      </c>
      <c r="C90" s="78">
        <v>233.2</v>
      </c>
      <c r="D90" s="106">
        <v>300</v>
      </c>
      <c r="E90" s="106">
        <v>600</v>
      </c>
      <c r="F90" s="78">
        <v>569.4</v>
      </c>
      <c r="G90" s="175"/>
      <c r="H90" s="174"/>
      <c r="I90" s="130"/>
      <c r="J90" s="130"/>
    </row>
    <row r="91" spans="1:10" s="56" customFormat="1" ht="16.5" customHeight="1" x14ac:dyDescent="0.3">
      <c r="A91" s="196">
        <v>323</v>
      </c>
      <c r="B91" s="196" t="s">
        <v>110</v>
      </c>
      <c r="C91" s="102">
        <f>C92+C93+C94+C95</f>
        <v>133.6</v>
      </c>
      <c r="D91" s="102">
        <f t="shared" ref="D91:F91" si="42">D92+D93+D94+D95</f>
        <v>400</v>
      </c>
      <c r="E91" s="107">
        <f t="shared" si="42"/>
        <v>515</v>
      </c>
      <c r="F91" s="102">
        <f t="shared" si="42"/>
        <v>419.75</v>
      </c>
      <c r="G91" s="175"/>
      <c r="H91" s="174">
        <f t="shared" si="40"/>
        <v>81.50485436893203</v>
      </c>
      <c r="I91" s="130"/>
      <c r="J91" s="130"/>
    </row>
    <row r="92" spans="1:10" s="56" customFormat="1" ht="16.5" customHeight="1" x14ac:dyDescent="0.3">
      <c r="A92" s="191">
        <v>3231</v>
      </c>
      <c r="B92" s="191" t="s">
        <v>111</v>
      </c>
      <c r="C92" s="78">
        <v>81.34</v>
      </c>
      <c r="D92" s="106">
        <v>200</v>
      </c>
      <c r="E92" s="106">
        <v>200</v>
      </c>
      <c r="F92" s="78">
        <v>239.75</v>
      </c>
      <c r="G92" s="175"/>
      <c r="H92" s="174"/>
      <c r="I92" s="130"/>
      <c r="J92" s="130"/>
    </row>
    <row r="93" spans="1:10" s="56" customFormat="1" ht="16.5" customHeight="1" x14ac:dyDescent="0.3">
      <c r="A93" s="191">
        <v>3236</v>
      </c>
      <c r="B93" s="191" t="s">
        <v>113</v>
      </c>
      <c r="C93" s="78">
        <v>52.26</v>
      </c>
      <c r="D93" s="106">
        <v>100</v>
      </c>
      <c r="E93" s="106">
        <v>100</v>
      </c>
      <c r="F93" s="78">
        <v>0</v>
      </c>
      <c r="G93" s="175"/>
      <c r="H93" s="174"/>
      <c r="I93" s="130"/>
      <c r="J93" s="130"/>
    </row>
    <row r="94" spans="1:10" s="56" customFormat="1" ht="16.5" customHeight="1" x14ac:dyDescent="0.3">
      <c r="A94" s="191">
        <v>3238</v>
      </c>
      <c r="B94" s="191" t="s">
        <v>81</v>
      </c>
      <c r="C94" s="78">
        <v>0</v>
      </c>
      <c r="D94" s="106">
        <v>100</v>
      </c>
      <c r="E94" s="106">
        <v>0</v>
      </c>
      <c r="F94" s="78">
        <v>0</v>
      </c>
      <c r="G94" s="175"/>
      <c r="H94" s="174"/>
      <c r="I94" s="130"/>
      <c r="J94" s="130"/>
    </row>
    <row r="95" spans="1:10" s="56" customFormat="1" ht="16.5" customHeight="1" x14ac:dyDescent="0.3">
      <c r="A95" s="191">
        <v>3239</v>
      </c>
      <c r="B95" s="191" t="s">
        <v>82</v>
      </c>
      <c r="C95" s="78">
        <v>0</v>
      </c>
      <c r="D95" s="106">
        <v>0</v>
      </c>
      <c r="E95" s="106">
        <v>215</v>
      </c>
      <c r="F95" s="78">
        <v>180</v>
      </c>
      <c r="G95" s="175"/>
      <c r="H95" s="174"/>
      <c r="I95" s="130"/>
      <c r="J95" s="130"/>
    </row>
    <row r="96" spans="1:10" s="56" customFormat="1" ht="16.5" customHeight="1" x14ac:dyDescent="0.3">
      <c r="A96" s="196">
        <v>329</v>
      </c>
      <c r="B96" s="196" t="s">
        <v>115</v>
      </c>
      <c r="C96" s="102">
        <f>C97+C98</f>
        <v>483.56</v>
      </c>
      <c r="D96" s="107">
        <f t="shared" ref="D96:F96" si="43">D97+D98</f>
        <v>700</v>
      </c>
      <c r="E96" s="102">
        <f t="shared" si="43"/>
        <v>1025</v>
      </c>
      <c r="F96" s="102">
        <f t="shared" si="43"/>
        <v>662.65</v>
      </c>
      <c r="G96" s="175"/>
      <c r="H96" s="174">
        <f t="shared" si="40"/>
        <v>64.648780487804885</v>
      </c>
      <c r="I96" s="130"/>
      <c r="J96" s="130"/>
    </row>
    <row r="97" spans="1:10" s="56" customFormat="1" ht="16.5" customHeight="1" x14ac:dyDescent="0.3">
      <c r="A97" s="191">
        <v>3294</v>
      </c>
      <c r="B97" s="191" t="s">
        <v>84</v>
      </c>
      <c r="C97" s="78">
        <v>25</v>
      </c>
      <c r="D97" s="78">
        <v>100</v>
      </c>
      <c r="E97" s="106">
        <v>25</v>
      </c>
      <c r="F97" s="78">
        <v>25</v>
      </c>
      <c r="G97" s="175"/>
      <c r="H97" s="174"/>
      <c r="I97" s="130"/>
      <c r="J97" s="130"/>
    </row>
    <row r="98" spans="1:10" s="56" customFormat="1" ht="16.5" customHeight="1" x14ac:dyDescent="0.3">
      <c r="A98" s="191">
        <v>3299</v>
      </c>
      <c r="B98" s="191" t="s">
        <v>116</v>
      </c>
      <c r="C98" s="78">
        <v>458.56</v>
      </c>
      <c r="D98" s="106">
        <v>600</v>
      </c>
      <c r="E98" s="106">
        <v>1000</v>
      </c>
      <c r="F98" s="78">
        <v>637.65</v>
      </c>
      <c r="G98" s="175"/>
      <c r="H98" s="174"/>
      <c r="I98" s="130"/>
      <c r="J98" s="130"/>
    </row>
    <row r="99" spans="1:10" s="56" customFormat="1" ht="16.5" customHeight="1" x14ac:dyDescent="0.3">
      <c r="A99" s="196">
        <v>34</v>
      </c>
      <c r="B99" s="196" t="s">
        <v>43</v>
      </c>
      <c r="C99" s="102">
        <f>C100</f>
        <v>8.86</v>
      </c>
      <c r="D99" s="102">
        <f t="shared" ref="D99:F99" si="44">D100</f>
        <v>0</v>
      </c>
      <c r="E99" s="107">
        <f t="shared" si="44"/>
        <v>0</v>
      </c>
      <c r="F99" s="102">
        <f t="shared" si="44"/>
        <v>1.07</v>
      </c>
      <c r="G99" s="175"/>
      <c r="H99" s="174" t="e">
        <f t="shared" si="40"/>
        <v>#DIV/0!</v>
      </c>
      <c r="I99" s="130"/>
      <c r="J99" s="130"/>
    </row>
    <row r="100" spans="1:10" s="56" customFormat="1" ht="16.5" customHeight="1" x14ac:dyDescent="0.3">
      <c r="A100" s="191">
        <v>3433</v>
      </c>
      <c r="B100" s="191" t="s">
        <v>209</v>
      </c>
      <c r="C100" s="78">
        <v>8.86</v>
      </c>
      <c r="D100" s="78"/>
      <c r="E100" s="106"/>
      <c r="F100" s="78">
        <v>1.07</v>
      </c>
      <c r="G100" s="175"/>
      <c r="H100" s="174"/>
      <c r="I100" s="130"/>
      <c r="J100" s="130"/>
    </row>
    <row r="101" spans="1:10" s="56" customFormat="1" ht="16.5" customHeight="1" x14ac:dyDescent="0.3">
      <c r="A101" s="198">
        <v>4</v>
      </c>
      <c r="B101" s="199" t="s">
        <v>5</v>
      </c>
      <c r="C101" s="102">
        <f>C102+C103</f>
        <v>497.5</v>
      </c>
      <c r="D101" s="102">
        <f t="shared" ref="D101:F101" si="45">D102+D103</f>
        <v>1000</v>
      </c>
      <c r="E101" s="102">
        <f t="shared" si="45"/>
        <v>900</v>
      </c>
      <c r="F101" s="102">
        <f t="shared" si="45"/>
        <v>0</v>
      </c>
      <c r="G101" s="175"/>
      <c r="H101" s="174">
        <f t="shared" si="40"/>
        <v>0</v>
      </c>
      <c r="I101" s="130"/>
      <c r="J101" s="130"/>
    </row>
    <row r="102" spans="1:10" s="56" customFormat="1" ht="16.5" customHeight="1" x14ac:dyDescent="0.3">
      <c r="A102" s="206">
        <v>4221</v>
      </c>
      <c r="B102" s="206" t="s">
        <v>86</v>
      </c>
      <c r="C102" s="78">
        <v>497.5</v>
      </c>
      <c r="D102" s="106">
        <v>0</v>
      </c>
      <c r="E102" s="106">
        <v>500</v>
      </c>
      <c r="F102" s="78">
        <v>0</v>
      </c>
      <c r="G102" s="175"/>
      <c r="H102" s="174"/>
      <c r="I102" s="130"/>
      <c r="J102" s="130"/>
    </row>
    <row r="103" spans="1:10" s="56" customFormat="1" ht="16.5" customHeight="1" x14ac:dyDescent="0.3">
      <c r="A103" s="200">
        <v>4227</v>
      </c>
      <c r="B103" s="201" t="s">
        <v>119</v>
      </c>
      <c r="C103" s="78">
        <v>0</v>
      </c>
      <c r="D103" s="106">
        <v>1000</v>
      </c>
      <c r="E103" s="106">
        <v>400</v>
      </c>
      <c r="F103" s="78">
        <v>0</v>
      </c>
      <c r="G103" s="175"/>
      <c r="H103" s="176"/>
      <c r="I103" s="130"/>
      <c r="J103" s="130"/>
    </row>
    <row r="104" spans="1:10" s="57" customFormat="1" ht="25.5" customHeight="1" x14ac:dyDescent="0.3">
      <c r="A104" s="366" t="s">
        <v>140</v>
      </c>
      <c r="B104" s="366"/>
      <c r="C104" s="95">
        <f>C105+C112+C131</f>
        <v>29092.09</v>
      </c>
      <c r="D104" s="95">
        <f>D105+D112+D131</f>
        <v>57000</v>
      </c>
      <c r="E104" s="95">
        <f>E105+E112+E131</f>
        <v>55372.46</v>
      </c>
      <c r="F104" s="95">
        <f>F105+F112+F131</f>
        <v>29878.14</v>
      </c>
      <c r="G104" s="182">
        <f t="shared" ref="G104:G169" si="46">F104/C104*100</f>
        <v>102.70193719323706</v>
      </c>
      <c r="H104" s="183">
        <f>F104/E104*100</f>
        <v>53.958484055069974</v>
      </c>
      <c r="I104" s="189"/>
      <c r="J104" s="189"/>
    </row>
    <row r="105" spans="1:10" s="57" customFormat="1" ht="16.5" customHeight="1" x14ac:dyDescent="0.3">
      <c r="A105" s="190">
        <v>31</v>
      </c>
      <c r="B105" s="190" t="s">
        <v>4</v>
      </c>
      <c r="C105" s="102">
        <f>C106+C110+C108</f>
        <v>3629.6099999999997</v>
      </c>
      <c r="D105" s="107">
        <f t="shared" ref="D105:E105" si="47">D106+D110+D108</f>
        <v>7300</v>
      </c>
      <c r="E105" s="107">
        <f t="shared" si="47"/>
        <v>7350</v>
      </c>
      <c r="F105" s="102">
        <f>F106+F110+F108</f>
        <v>4351.22</v>
      </c>
      <c r="G105" s="173">
        <f t="shared" si="46"/>
        <v>119.88119935750674</v>
      </c>
      <c r="H105" s="174">
        <f>F105/E105*100</f>
        <v>59.200272108843542</v>
      </c>
      <c r="I105" s="189"/>
      <c r="J105" s="189"/>
    </row>
    <row r="106" spans="1:10" s="57" customFormat="1" ht="16.5" customHeight="1" x14ac:dyDescent="0.3">
      <c r="A106" s="190">
        <v>311</v>
      </c>
      <c r="B106" s="190" t="s">
        <v>101</v>
      </c>
      <c r="C106" s="102">
        <f>C107</f>
        <v>3042.14</v>
      </c>
      <c r="D106" s="107">
        <f t="shared" ref="D106:F106" si="48">D107</f>
        <v>6000</v>
      </c>
      <c r="E106" s="107">
        <f t="shared" si="48"/>
        <v>6000</v>
      </c>
      <c r="F106" s="102">
        <f t="shared" si="48"/>
        <v>3649.11</v>
      </c>
      <c r="G106" s="175"/>
      <c r="H106" s="174">
        <f t="shared" ref="H106:H131" si="49">F106/E106*100</f>
        <v>60.8185</v>
      </c>
      <c r="I106" s="189"/>
      <c r="J106" s="189"/>
    </row>
    <row r="107" spans="1:10" s="57" customFormat="1" ht="16.5" customHeight="1" x14ac:dyDescent="0.3">
      <c r="A107" s="200">
        <v>3111</v>
      </c>
      <c r="B107" s="200" t="s">
        <v>24</v>
      </c>
      <c r="C107" s="78">
        <v>3042.14</v>
      </c>
      <c r="D107" s="106">
        <v>6000</v>
      </c>
      <c r="E107" s="106">
        <v>6000</v>
      </c>
      <c r="F107" s="78">
        <v>3649.11</v>
      </c>
      <c r="G107" s="175"/>
      <c r="H107" s="174"/>
      <c r="I107" s="189"/>
      <c r="J107" s="189"/>
    </row>
    <row r="108" spans="1:10" s="57" customFormat="1" ht="16.5" customHeight="1" x14ac:dyDescent="0.3">
      <c r="A108" s="196">
        <v>312</v>
      </c>
      <c r="B108" s="196" t="s">
        <v>70</v>
      </c>
      <c r="C108" s="102">
        <f>C109</f>
        <v>125</v>
      </c>
      <c r="D108" s="107">
        <f t="shared" ref="D108:F108" si="50">D109</f>
        <v>350</v>
      </c>
      <c r="E108" s="107">
        <f t="shared" si="50"/>
        <v>350</v>
      </c>
      <c r="F108" s="102">
        <f t="shared" si="50"/>
        <v>100</v>
      </c>
      <c r="G108" s="175"/>
      <c r="H108" s="174">
        <f t="shared" si="49"/>
        <v>28.571428571428569</v>
      </c>
      <c r="I108" s="189"/>
      <c r="J108" s="189"/>
    </row>
    <row r="109" spans="1:10" s="57" customFormat="1" ht="16.5" customHeight="1" x14ac:dyDescent="0.3">
      <c r="A109" s="191">
        <v>3121</v>
      </c>
      <c r="B109" s="191" t="s">
        <v>70</v>
      </c>
      <c r="C109" s="78">
        <v>125</v>
      </c>
      <c r="D109" s="106">
        <v>350</v>
      </c>
      <c r="E109" s="106">
        <v>350</v>
      </c>
      <c r="F109" s="78">
        <v>100</v>
      </c>
      <c r="G109" s="175"/>
      <c r="H109" s="174"/>
      <c r="I109" s="189"/>
      <c r="J109" s="189"/>
    </row>
    <row r="110" spans="1:10" s="57" customFormat="1" ht="16.5" customHeight="1" x14ac:dyDescent="0.3">
      <c r="A110" s="196">
        <v>313</v>
      </c>
      <c r="B110" s="196" t="s">
        <v>73</v>
      </c>
      <c r="C110" s="102">
        <f>C111</f>
        <v>462.47</v>
      </c>
      <c r="D110" s="102">
        <f t="shared" ref="D110:F110" si="51">D111</f>
        <v>950</v>
      </c>
      <c r="E110" s="102">
        <f t="shared" si="51"/>
        <v>1000</v>
      </c>
      <c r="F110" s="102">
        <f t="shared" si="51"/>
        <v>602.11</v>
      </c>
      <c r="G110" s="175"/>
      <c r="H110" s="174">
        <f t="shared" si="49"/>
        <v>60.211000000000006</v>
      </c>
      <c r="I110" s="189"/>
      <c r="J110" s="189"/>
    </row>
    <row r="111" spans="1:10" s="57" customFormat="1" ht="16.5" customHeight="1" x14ac:dyDescent="0.3">
      <c r="A111" s="191">
        <v>3132</v>
      </c>
      <c r="B111" s="191" t="s">
        <v>104</v>
      </c>
      <c r="C111" s="78">
        <v>462.47</v>
      </c>
      <c r="D111" s="106">
        <v>950</v>
      </c>
      <c r="E111" s="106">
        <v>1000</v>
      </c>
      <c r="F111" s="78">
        <v>602.11</v>
      </c>
      <c r="G111" s="175"/>
      <c r="H111" s="174"/>
      <c r="I111" s="189"/>
      <c r="J111" s="189"/>
    </row>
    <row r="112" spans="1:10" s="57" customFormat="1" ht="16.5" customHeight="1" x14ac:dyDescent="0.3">
      <c r="A112" s="196">
        <v>32</v>
      </c>
      <c r="B112" s="196" t="s">
        <v>10</v>
      </c>
      <c r="C112" s="102">
        <f>C115+C121+C127+C113</f>
        <v>25462.48</v>
      </c>
      <c r="D112" s="107">
        <f t="shared" ref="D112:E112" si="52">D115+D121+D127+D113</f>
        <v>49200</v>
      </c>
      <c r="E112" s="107">
        <f t="shared" si="52"/>
        <v>47262.46</v>
      </c>
      <c r="F112" s="102">
        <f>F115+F121+F127+F113</f>
        <v>25272.959999999999</v>
      </c>
      <c r="G112" s="173">
        <f t="shared" si="46"/>
        <v>99.255689155180477</v>
      </c>
      <c r="H112" s="174">
        <f t="shared" si="49"/>
        <v>53.473644833552889</v>
      </c>
      <c r="I112" s="189"/>
      <c r="J112" s="189"/>
    </row>
    <row r="113" spans="1:10" s="57" customFormat="1" ht="16.5" customHeight="1" x14ac:dyDescent="0.3">
      <c r="A113" s="196">
        <v>321</v>
      </c>
      <c r="B113" s="196" t="s">
        <v>25</v>
      </c>
      <c r="C113" s="102">
        <f>C114</f>
        <v>124</v>
      </c>
      <c r="D113" s="107">
        <f t="shared" ref="D113:E113" si="53">D114</f>
        <v>1200</v>
      </c>
      <c r="E113" s="107">
        <f t="shared" si="53"/>
        <v>1200</v>
      </c>
      <c r="F113" s="102">
        <f t="shared" ref="F113" si="54">F114</f>
        <v>266.92</v>
      </c>
      <c r="G113" s="175"/>
      <c r="H113" s="174">
        <f t="shared" si="49"/>
        <v>22.243333333333336</v>
      </c>
      <c r="I113" s="189"/>
      <c r="J113" s="189"/>
    </row>
    <row r="114" spans="1:10" s="57" customFormat="1" ht="16.5" customHeight="1" x14ac:dyDescent="0.3">
      <c r="A114" s="191">
        <v>3211</v>
      </c>
      <c r="B114" s="191" t="s">
        <v>26</v>
      </c>
      <c r="C114" s="78">
        <v>124</v>
      </c>
      <c r="D114" s="106">
        <v>1200</v>
      </c>
      <c r="E114" s="106">
        <v>1200</v>
      </c>
      <c r="F114" s="78">
        <v>266.92</v>
      </c>
      <c r="G114" s="175"/>
      <c r="H114" s="174"/>
      <c r="I114" s="189"/>
      <c r="J114" s="189"/>
    </row>
    <row r="115" spans="1:10" s="57" customFormat="1" ht="16.5" customHeight="1" x14ac:dyDescent="0.3">
      <c r="A115" s="196">
        <v>322</v>
      </c>
      <c r="B115" s="196" t="s">
        <v>106</v>
      </c>
      <c r="C115" s="102">
        <f>C116+C117+C118+C120+C119</f>
        <v>3664.05</v>
      </c>
      <c r="D115" s="102">
        <f t="shared" ref="D115:F115" si="55">D116+D117+D118+D120+D119</f>
        <v>16900</v>
      </c>
      <c r="E115" s="102">
        <f t="shared" si="55"/>
        <v>15000</v>
      </c>
      <c r="F115" s="102">
        <f t="shared" si="55"/>
        <v>4101.9000000000005</v>
      </c>
      <c r="G115" s="175"/>
      <c r="H115" s="174">
        <f t="shared" si="49"/>
        <v>27.346000000000004</v>
      </c>
      <c r="I115" s="189"/>
      <c r="J115" s="189"/>
    </row>
    <row r="116" spans="1:10" s="57" customFormat="1" ht="16.5" customHeight="1" x14ac:dyDescent="0.3">
      <c r="A116" s="191">
        <v>3221</v>
      </c>
      <c r="B116" s="191" t="s">
        <v>107</v>
      </c>
      <c r="C116" s="78">
        <v>445.26</v>
      </c>
      <c r="D116" s="106">
        <v>8400</v>
      </c>
      <c r="E116" s="106">
        <v>8600</v>
      </c>
      <c r="F116" s="78">
        <v>719.86</v>
      </c>
      <c r="G116" s="175"/>
      <c r="H116" s="174"/>
      <c r="I116" s="189"/>
      <c r="J116" s="189"/>
    </row>
    <row r="117" spans="1:10" ht="16.5" customHeight="1" x14ac:dyDescent="0.3">
      <c r="A117" s="191">
        <v>3222</v>
      </c>
      <c r="B117" s="191" t="s">
        <v>108</v>
      </c>
      <c r="C117" s="78">
        <v>2004.4</v>
      </c>
      <c r="D117" s="106">
        <v>6000</v>
      </c>
      <c r="E117" s="106">
        <v>4000</v>
      </c>
      <c r="F117" s="78">
        <v>2061.5</v>
      </c>
      <c r="G117" s="175"/>
      <c r="H117" s="174"/>
      <c r="I117" s="91"/>
      <c r="J117" s="91"/>
    </row>
    <row r="118" spans="1:10" ht="16.5" customHeight="1" x14ac:dyDescent="0.3">
      <c r="A118" s="191">
        <v>3223</v>
      </c>
      <c r="B118" s="191" t="s">
        <v>77</v>
      </c>
      <c r="C118" s="78">
        <v>1214.3900000000001</v>
      </c>
      <c r="D118" s="78">
        <v>2300</v>
      </c>
      <c r="E118" s="106">
        <v>2200</v>
      </c>
      <c r="F118" s="78">
        <v>1037.71</v>
      </c>
      <c r="G118" s="175"/>
      <c r="H118" s="174"/>
      <c r="I118" s="91"/>
      <c r="J118" s="91"/>
    </row>
    <row r="119" spans="1:10" ht="16.5" customHeight="1" x14ac:dyDescent="0.3">
      <c r="A119" s="191">
        <v>3225</v>
      </c>
      <c r="B119" s="191" t="s">
        <v>109</v>
      </c>
      <c r="C119" s="78">
        <v>0</v>
      </c>
      <c r="D119" s="78">
        <v>200</v>
      </c>
      <c r="E119" s="106">
        <v>200</v>
      </c>
      <c r="F119" s="78">
        <v>282.83</v>
      </c>
      <c r="G119" s="175"/>
      <c r="H119" s="174"/>
      <c r="I119" s="91"/>
      <c r="J119" s="91"/>
    </row>
    <row r="120" spans="1:10" ht="16.5" customHeight="1" x14ac:dyDescent="0.3">
      <c r="A120" s="191">
        <v>3227</v>
      </c>
      <c r="B120" s="197" t="s">
        <v>78</v>
      </c>
      <c r="C120" s="78">
        <v>0</v>
      </c>
      <c r="D120" s="106"/>
      <c r="E120" s="106"/>
      <c r="F120" s="78"/>
      <c r="G120" s="175"/>
      <c r="H120" s="174"/>
      <c r="I120" s="91"/>
      <c r="J120" s="91"/>
    </row>
    <row r="121" spans="1:10" s="56" customFormat="1" ht="16.5" customHeight="1" x14ac:dyDescent="0.3">
      <c r="A121" s="196">
        <v>323</v>
      </c>
      <c r="B121" s="196" t="s">
        <v>110</v>
      </c>
      <c r="C121" s="102">
        <f>C122+C123+C125+C124+C126</f>
        <v>21115.8</v>
      </c>
      <c r="D121" s="102">
        <f t="shared" ref="D121:F121" si="56">D122+D123+D125+D124+D126</f>
        <v>26000</v>
      </c>
      <c r="E121" s="102">
        <f t="shared" si="56"/>
        <v>26000</v>
      </c>
      <c r="F121" s="102">
        <f t="shared" si="56"/>
        <v>20293.7</v>
      </c>
      <c r="G121" s="175"/>
      <c r="H121" s="174">
        <f t="shared" si="49"/>
        <v>78.052692307692311</v>
      </c>
      <c r="I121" s="130"/>
      <c r="J121" s="130"/>
    </row>
    <row r="122" spans="1:10" s="56" customFormat="1" ht="16.5" customHeight="1" x14ac:dyDescent="0.3">
      <c r="A122" s="191">
        <v>3231</v>
      </c>
      <c r="B122" s="191" t="s">
        <v>111</v>
      </c>
      <c r="C122" s="78">
        <v>21115.8</v>
      </c>
      <c r="D122" s="106">
        <v>26000</v>
      </c>
      <c r="E122" s="106">
        <v>26000</v>
      </c>
      <c r="F122" s="78">
        <v>19648.5</v>
      </c>
      <c r="G122" s="175"/>
      <c r="H122" s="174"/>
      <c r="I122" s="130"/>
      <c r="J122" s="130"/>
    </row>
    <row r="123" spans="1:10" s="56" customFormat="1" ht="16.5" customHeight="1" x14ac:dyDescent="0.3">
      <c r="A123" s="191">
        <v>3232</v>
      </c>
      <c r="B123" s="191" t="s">
        <v>112</v>
      </c>
      <c r="C123" s="78">
        <v>0</v>
      </c>
      <c r="D123" s="106"/>
      <c r="E123" s="106"/>
      <c r="F123" s="78"/>
      <c r="G123" s="175"/>
      <c r="H123" s="174"/>
      <c r="I123" s="130"/>
      <c r="J123" s="130"/>
    </row>
    <row r="124" spans="1:10" s="56" customFormat="1" ht="16.5" customHeight="1" x14ac:dyDescent="0.3">
      <c r="A124" s="191">
        <v>3234</v>
      </c>
      <c r="B124" s="191" t="s">
        <v>80</v>
      </c>
      <c r="C124" s="78">
        <v>0</v>
      </c>
      <c r="D124" s="106"/>
      <c r="E124" s="106"/>
      <c r="F124" s="78"/>
      <c r="G124" s="175"/>
      <c r="H124" s="174"/>
      <c r="I124" s="130"/>
      <c r="J124" s="130"/>
    </row>
    <row r="125" spans="1:10" s="56" customFormat="1" ht="16.5" customHeight="1" x14ac:dyDescent="0.3">
      <c r="A125" s="191">
        <v>3236</v>
      </c>
      <c r="B125" s="191" t="s">
        <v>113</v>
      </c>
      <c r="C125" s="78">
        <v>0</v>
      </c>
      <c r="D125" s="106"/>
      <c r="E125" s="106"/>
      <c r="F125" s="78"/>
      <c r="G125" s="175"/>
      <c r="H125" s="174"/>
      <c r="I125" s="130"/>
      <c r="J125" s="130"/>
    </row>
    <row r="126" spans="1:10" s="56" customFormat="1" ht="16.5" customHeight="1" x14ac:dyDescent="0.3">
      <c r="A126" s="191">
        <v>3239</v>
      </c>
      <c r="B126" s="191" t="s">
        <v>212</v>
      </c>
      <c r="C126" s="78">
        <v>0</v>
      </c>
      <c r="D126" s="106">
        <v>0</v>
      </c>
      <c r="E126" s="106">
        <v>0</v>
      </c>
      <c r="F126" s="78">
        <v>645.20000000000005</v>
      </c>
      <c r="G126" s="175"/>
      <c r="H126" s="174"/>
      <c r="I126" s="130"/>
      <c r="J126" s="130"/>
    </row>
    <row r="127" spans="1:10" ht="16.5" customHeight="1" x14ac:dyDescent="0.3">
      <c r="A127" s="196">
        <v>329</v>
      </c>
      <c r="B127" s="196" t="s">
        <v>115</v>
      </c>
      <c r="C127" s="102">
        <f>C130+C128+C129</f>
        <v>558.63</v>
      </c>
      <c r="D127" s="102">
        <f t="shared" ref="D127:F127" si="57">D130+D128+D129</f>
        <v>5100</v>
      </c>
      <c r="E127" s="107">
        <f t="shared" si="57"/>
        <v>5062.46</v>
      </c>
      <c r="F127" s="102">
        <f t="shared" si="57"/>
        <v>610.44000000000005</v>
      </c>
      <c r="G127" s="175"/>
      <c r="H127" s="174">
        <f t="shared" si="49"/>
        <v>12.058169348498557</v>
      </c>
      <c r="I127" s="91"/>
      <c r="J127" s="91"/>
    </row>
    <row r="128" spans="1:10" ht="16.5" customHeight="1" x14ac:dyDescent="0.3">
      <c r="A128" s="191">
        <v>3292</v>
      </c>
      <c r="B128" s="191" t="s">
        <v>83</v>
      </c>
      <c r="C128" s="78">
        <v>134.37</v>
      </c>
      <c r="D128" s="106">
        <v>3300</v>
      </c>
      <c r="E128" s="106">
        <v>3300</v>
      </c>
      <c r="F128" s="78">
        <v>434.98</v>
      </c>
      <c r="G128" s="175"/>
      <c r="H128" s="174"/>
      <c r="I128" s="91"/>
      <c r="J128" s="91"/>
    </row>
    <row r="129" spans="1:10" ht="16.5" customHeight="1" x14ac:dyDescent="0.3">
      <c r="A129" s="191">
        <v>3294</v>
      </c>
      <c r="B129" s="191" t="s">
        <v>84</v>
      </c>
      <c r="C129" s="78">
        <v>108.09</v>
      </c>
      <c r="D129" s="106">
        <v>100</v>
      </c>
      <c r="E129" s="106">
        <v>100</v>
      </c>
      <c r="F129" s="78"/>
      <c r="G129" s="175"/>
      <c r="H129" s="174"/>
      <c r="I129" s="91"/>
      <c r="J129" s="91"/>
    </row>
    <row r="130" spans="1:10" ht="16.5" customHeight="1" x14ac:dyDescent="0.3">
      <c r="A130" s="191">
        <v>3299</v>
      </c>
      <c r="B130" s="191" t="s">
        <v>116</v>
      </c>
      <c r="C130" s="78">
        <v>316.17</v>
      </c>
      <c r="D130" s="106">
        <v>1700</v>
      </c>
      <c r="E130" s="78">
        <v>1662.46</v>
      </c>
      <c r="F130" s="78">
        <v>175.46</v>
      </c>
      <c r="G130" s="175"/>
      <c r="H130" s="174"/>
      <c r="I130" s="91"/>
      <c r="J130" s="91"/>
    </row>
    <row r="131" spans="1:10" ht="24" customHeight="1" x14ac:dyDescent="0.3">
      <c r="A131" s="198">
        <v>4</v>
      </c>
      <c r="B131" s="199" t="s">
        <v>5</v>
      </c>
      <c r="C131" s="102">
        <f>C132+C134+C135+C133</f>
        <v>0</v>
      </c>
      <c r="D131" s="102">
        <f t="shared" ref="D131:F131" si="58">D132+D134+D135+D133</f>
        <v>500</v>
      </c>
      <c r="E131" s="102">
        <f t="shared" si="58"/>
        <v>760</v>
      </c>
      <c r="F131" s="102">
        <f t="shared" si="58"/>
        <v>253.96</v>
      </c>
      <c r="G131" s="173" t="e">
        <f t="shared" si="46"/>
        <v>#DIV/0!</v>
      </c>
      <c r="H131" s="174">
        <f t="shared" si="49"/>
        <v>33.415789473684207</v>
      </c>
      <c r="I131" s="91"/>
      <c r="J131" s="91"/>
    </row>
    <row r="132" spans="1:10" ht="16.5" customHeight="1" x14ac:dyDescent="0.3">
      <c r="A132" s="206">
        <v>4221</v>
      </c>
      <c r="B132" s="206" t="s">
        <v>86</v>
      </c>
      <c r="C132" s="78">
        <v>0</v>
      </c>
      <c r="D132" s="106">
        <v>0</v>
      </c>
      <c r="E132" s="106">
        <v>260</v>
      </c>
      <c r="F132" s="78">
        <v>253.96</v>
      </c>
      <c r="G132" s="175"/>
      <c r="H132" s="174"/>
      <c r="I132" s="91"/>
      <c r="J132" s="91"/>
    </row>
    <row r="133" spans="1:10" ht="16.5" customHeight="1" x14ac:dyDescent="0.3">
      <c r="A133" s="200">
        <v>4227</v>
      </c>
      <c r="B133" s="201" t="s">
        <v>119</v>
      </c>
      <c r="C133" s="78">
        <v>0</v>
      </c>
      <c r="D133" s="106">
        <v>300</v>
      </c>
      <c r="E133" s="106">
        <v>300</v>
      </c>
      <c r="F133" s="78"/>
      <c r="G133" s="175"/>
      <c r="H133" s="174"/>
      <c r="I133" s="91"/>
      <c r="J133" s="91"/>
    </row>
    <row r="134" spans="1:10" ht="16.5" customHeight="1" x14ac:dyDescent="0.3">
      <c r="A134" s="200">
        <v>4241</v>
      </c>
      <c r="B134" s="201" t="s">
        <v>120</v>
      </c>
      <c r="C134" s="78">
        <v>0</v>
      </c>
      <c r="D134" s="106"/>
      <c r="E134" s="106"/>
      <c r="F134" s="104">
        <v>0</v>
      </c>
      <c r="G134" s="175"/>
      <c r="H134" s="174"/>
      <c r="I134" s="91"/>
      <c r="J134" s="91"/>
    </row>
    <row r="135" spans="1:10" ht="16.5" customHeight="1" x14ac:dyDescent="0.3">
      <c r="A135" s="191">
        <v>4242</v>
      </c>
      <c r="B135" s="191" t="s">
        <v>87</v>
      </c>
      <c r="C135" s="78">
        <v>0</v>
      </c>
      <c r="D135" s="106">
        <v>200</v>
      </c>
      <c r="E135" s="106">
        <v>200</v>
      </c>
      <c r="F135" s="104">
        <v>0</v>
      </c>
      <c r="G135" s="175"/>
      <c r="H135" s="174"/>
      <c r="I135" s="91"/>
      <c r="J135" s="91"/>
    </row>
    <row r="136" spans="1:10" s="55" customFormat="1" ht="25.5" customHeight="1" x14ac:dyDescent="0.25">
      <c r="A136" s="366" t="s">
        <v>141</v>
      </c>
      <c r="B136" s="366"/>
      <c r="C136" s="95">
        <f>C137+C148+C161+C163</f>
        <v>667568.85</v>
      </c>
      <c r="D136" s="95">
        <f t="shared" ref="D136:F136" si="59">D137+D148+D161+D163</f>
        <v>1510000</v>
      </c>
      <c r="E136" s="95">
        <f t="shared" si="59"/>
        <v>1670001.85</v>
      </c>
      <c r="F136" s="95">
        <f t="shared" si="59"/>
        <v>881423.74999999977</v>
      </c>
      <c r="G136" s="182">
        <f t="shared" si="46"/>
        <v>132.03488299371665</v>
      </c>
      <c r="H136" s="183">
        <f>F136/E136*100</f>
        <v>52.779806800812814</v>
      </c>
      <c r="I136" s="91"/>
      <c r="J136" s="91"/>
    </row>
    <row r="137" spans="1:10" s="55" customFormat="1" ht="16.5" customHeight="1" x14ac:dyDescent="0.25">
      <c r="A137" s="190">
        <v>31</v>
      </c>
      <c r="B137" s="190" t="s">
        <v>4</v>
      </c>
      <c r="C137" s="79">
        <f>C138+C142+C144</f>
        <v>598215.24</v>
      </c>
      <c r="D137" s="105">
        <f t="shared" ref="D137:F137" si="60">D138+D142+D144</f>
        <v>1353000</v>
      </c>
      <c r="E137" s="105">
        <f t="shared" si="60"/>
        <v>1510801.85</v>
      </c>
      <c r="F137" s="79">
        <f t="shared" si="60"/>
        <v>797791.49999999988</v>
      </c>
      <c r="G137" s="173">
        <f t="shared" si="46"/>
        <v>133.36194845186492</v>
      </c>
      <c r="H137" s="174">
        <f>F137/E137*100</f>
        <v>52.805832876098201</v>
      </c>
      <c r="I137" s="91"/>
      <c r="J137" s="91"/>
    </row>
    <row r="138" spans="1:10" s="55" customFormat="1" ht="16.5" customHeight="1" x14ac:dyDescent="0.25">
      <c r="A138" s="190">
        <v>311</v>
      </c>
      <c r="B138" s="190" t="s">
        <v>101</v>
      </c>
      <c r="C138" s="79">
        <f>C139+C140+C141</f>
        <v>491912.96000000002</v>
      </c>
      <c r="D138" s="105">
        <f t="shared" ref="D138:F138" si="61">D139+D140+D141</f>
        <v>1115000</v>
      </c>
      <c r="E138" s="105">
        <f t="shared" si="61"/>
        <v>1251000</v>
      </c>
      <c r="F138" s="79">
        <f t="shared" si="61"/>
        <v>662935.73</v>
      </c>
      <c r="G138" s="175"/>
      <c r="H138" s="174"/>
      <c r="I138" s="91"/>
      <c r="J138" s="91"/>
    </row>
    <row r="139" spans="1:10" s="55" customFormat="1" ht="16.5" customHeight="1" x14ac:dyDescent="0.25">
      <c r="A139" s="200">
        <v>3111</v>
      </c>
      <c r="B139" s="200" t="s">
        <v>24</v>
      </c>
      <c r="C139" s="78">
        <v>488002.13</v>
      </c>
      <c r="D139" s="106">
        <v>1100000</v>
      </c>
      <c r="E139" s="106">
        <v>1235000</v>
      </c>
      <c r="F139" s="78">
        <v>649471.84</v>
      </c>
      <c r="G139" s="175"/>
      <c r="H139" s="174"/>
      <c r="I139" s="91"/>
      <c r="J139" s="91"/>
    </row>
    <row r="140" spans="1:10" s="55" customFormat="1" ht="16.5" customHeight="1" x14ac:dyDescent="0.25">
      <c r="A140" s="191">
        <v>3113</v>
      </c>
      <c r="B140" s="191" t="s">
        <v>102</v>
      </c>
      <c r="C140" s="78">
        <v>1728.88</v>
      </c>
      <c r="D140" s="106">
        <v>9000</v>
      </c>
      <c r="E140" s="106">
        <v>9000</v>
      </c>
      <c r="F140" s="78">
        <v>6389.51</v>
      </c>
      <c r="G140" s="175"/>
      <c r="H140" s="174"/>
      <c r="I140" s="91"/>
      <c r="J140" s="91"/>
    </row>
    <row r="141" spans="1:10" s="55" customFormat="1" ht="16.5" customHeight="1" x14ac:dyDescent="0.25">
      <c r="A141" s="191">
        <v>3114</v>
      </c>
      <c r="B141" s="191" t="s">
        <v>103</v>
      </c>
      <c r="C141" s="78">
        <v>2181.9499999999998</v>
      </c>
      <c r="D141" s="106">
        <v>6000</v>
      </c>
      <c r="E141" s="106">
        <v>7000</v>
      </c>
      <c r="F141" s="78">
        <v>7074.38</v>
      </c>
      <c r="G141" s="175"/>
      <c r="H141" s="174"/>
      <c r="I141" s="91"/>
      <c r="J141" s="91"/>
    </row>
    <row r="142" spans="1:10" s="55" customFormat="1" ht="16.5" customHeight="1" x14ac:dyDescent="0.25">
      <c r="A142" s="196">
        <v>312</v>
      </c>
      <c r="B142" s="196" t="s">
        <v>70</v>
      </c>
      <c r="C142" s="102">
        <f>C143</f>
        <v>24550.5</v>
      </c>
      <c r="D142" s="107">
        <f t="shared" ref="D142:F142" si="62">D143</f>
        <v>50000</v>
      </c>
      <c r="E142" s="107">
        <f t="shared" si="62"/>
        <v>49801.85</v>
      </c>
      <c r="F142" s="102">
        <f t="shared" si="62"/>
        <v>24779.94</v>
      </c>
      <c r="G142" s="175"/>
      <c r="H142" s="174"/>
      <c r="I142" s="91"/>
      <c r="J142" s="91"/>
    </row>
    <row r="143" spans="1:10" s="55" customFormat="1" ht="16.5" customHeight="1" x14ac:dyDescent="0.25">
      <c r="A143" s="191">
        <v>3121</v>
      </c>
      <c r="B143" s="191" t="s">
        <v>70</v>
      </c>
      <c r="C143" s="78">
        <v>24550.5</v>
      </c>
      <c r="D143" s="106">
        <v>50000</v>
      </c>
      <c r="E143" s="78">
        <v>49801.85</v>
      </c>
      <c r="F143" s="78">
        <v>24779.94</v>
      </c>
      <c r="G143" s="175"/>
      <c r="H143" s="174"/>
      <c r="I143" s="91"/>
      <c r="J143" s="91"/>
    </row>
    <row r="144" spans="1:10" s="55" customFormat="1" ht="16.5" customHeight="1" x14ac:dyDescent="0.25">
      <c r="A144" s="196">
        <v>313</v>
      </c>
      <c r="B144" s="196" t="s">
        <v>73</v>
      </c>
      <c r="C144" s="102">
        <f>C146+C147+C145</f>
        <v>81751.78</v>
      </c>
      <c r="D144" s="107">
        <f t="shared" ref="D144:F144" si="63">D146+D147+D145</f>
        <v>188000</v>
      </c>
      <c r="E144" s="107">
        <f t="shared" si="63"/>
        <v>210000</v>
      </c>
      <c r="F144" s="102">
        <f t="shared" si="63"/>
        <v>110075.83</v>
      </c>
      <c r="G144" s="175"/>
      <c r="H144" s="174"/>
      <c r="I144" s="91"/>
      <c r="J144" s="91"/>
    </row>
    <row r="145" spans="1:10" s="55" customFormat="1" ht="16.5" customHeight="1" x14ac:dyDescent="0.25">
      <c r="A145" s="191">
        <v>3131</v>
      </c>
      <c r="B145" s="191" t="s">
        <v>168</v>
      </c>
      <c r="C145" s="78">
        <v>0</v>
      </c>
      <c r="D145" s="106"/>
      <c r="E145" s="106"/>
      <c r="F145" s="78">
        <v>0</v>
      </c>
      <c r="G145" s="175"/>
      <c r="H145" s="174"/>
      <c r="I145" s="91"/>
      <c r="J145" s="91"/>
    </row>
    <row r="146" spans="1:10" s="55" customFormat="1" ht="16.5" customHeight="1" x14ac:dyDescent="0.25">
      <c r="A146" s="191">
        <v>3132</v>
      </c>
      <c r="B146" s="191" t="s">
        <v>104</v>
      </c>
      <c r="C146" s="78">
        <v>81751.78</v>
      </c>
      <c r="D146" s="106">
        <v>188000</v>
      </c>
      <c r="E146" s="106">
        <v>210000</v>
      </c>
      <c r="F146" s="78">
        <v>110075.83</v>
      </c>
      <c r="G146" s="175"/>
      <c r="H146" s="174"/>
      <c r="I146" s="91"/>
      <c r="J146" s="91"/>
    </row>
    <row r="147" spans="1:10" s="55" customFormat="1" ht="16.5" hidden="1" customHeight="1" x14ac:dyDescent="0.25">
      <c r="A147" s="191">
        <v>3133</v>
      </c>
      <c r="B147" s="191" t="s">
        <v>121</v>
      </c>
      <c r="C147" s="78"/>
      <c r="D147" s="106"/>
      <c r="E147" s="106"/>
      <c r="F147" s="78"/>
      <c r="G147" s="175"/>
      <c r="H147" s="174" t="e">
        <f t="shared" ref="H147:H163" si="64">F147/E147*100</f>
        <v>#DIV/0!</v>
      </c>
      <c r="I147" s="91"/>
      <c r="J147" s="91"/>
    </row>
    <row r="148" spans="1:10" s="55" customFormat="1" ht="16.5" customHeight="1" x14ac:dyDescent="0.25">
      <c r="A148" s="196">
        <v>32</v>
      </c>
      <c r="B148" s="196" t="s">
        <v>10</v>
      </c>
      <c r="C148" s="102">
        <f>C149+C151+C154+C158</f>
        <v>68494.11</v>
      </c>
      <c r="D148" s="107">
        <f t="shared" ref="D148:F148" si="65">D149+D151+D154+D158</f>
        <v>131600</v>
      </c>
      <c r="E148" s="107">
        <f t="shared" si="65"/>
        <v>134500</v>
      </c>
      <c r="F148" s="102">
        <f t="shared" si="65"/>
        <v>82437.06</v>
      </c>
      <c r="G148" s="173">
        <f t="shared" si="46"/>
        <v>120.35642188795504</v>
      </c>
      <c r="H148" s="174">
        <f t="shared" si="64"/>
        <v>61.291494423791818</v>
      </c>
      <c r="I148" s="91"/>
      <c r="J148" s="91"/>
    </row>
    <row r="149" spans="1:10" s="55" customFormat="1" ht="16.5" customHeight="1" x14ac:dyDescent="0.25">
      <c r="A149" s="196">
        <v>321</v>
      </c>
      <c r="B149" s="196" t="s">
        <v>25</v>
      </c>
      <c r="C149" s="102">
        <f>C150</f>
        <v>22530.05</v>
      </c>
      <c r="D149" s="107">
        <f t="shared" ref="D149:F149" si="66">D150</f>
        <v>45000</v>
      </c>
      <c r="E149" s="107">
        <f t="shared" si="66"/>
        <v>45000</v>
      </c>
      <c r="F149" s="102">
        <f t="shared" si="66"/>
        <v>27629.73</v>
      </c>
      <c r="G149" s="175"/>
      <c r="H149" s="174"/>
      <c r="I149" s="91"/>
      <c r="J149" s="91"/>
    </row>
    <row r="150" spans="1:10" s="55" customFormat="1" ht="16.5" customHeight="1" x14ac:dyDescent="0.25">
      <c r="A150" s="191">
        <v>3212</v>
      </c>
      <c r="B150" s="191" t="s">
        <v>105</v>
      </c>
      <c r="C150" s="78">
        <v>22530.05</v>
      </c>
      <c r="D150" s="106">
        <v>45000</v>
      </c>
      <c r="E150" s="106">
        <v>45000</v>
      </c>
      <c r="F150" s="78">
        <v>27629.73</v>
      </c>
      <c r="G150" s="175"/>
      <c r="H150" s="174"/>
      <c r="I150" s="91"/>
      <c r="J150" s="91"/>
    </row>
    <row r="151" spans="1:10" s="55" customFormat="1" ht="16.5" customHeight="1" x14ac:dyDescent="0.25">
      <c r="A151" s="196">
        <v>322</v>
      </c>
      <c r="B151" s="196" t="s">
        <v>106</v>
      </c>
      <c r="C151" s="102">
        <f>C152+C153</f>
        <v>43421.4</v>
      </c>
      <c r="D151" s="107">
        <f t="shared" ref="D151:F151" si="67">D152+D153</f>
        <v>80000</v>
      </c>
      <c r="E151" s="107">
        <f t="shared" si="67"/>
        <v>83900</v>
      </c>
      <c r="F151" s="102">
        <f t="shared" si="67"/>
        <v>50250.83</v>
      </c>
      <c r="G151" s="175"/>
      <c r="H151" s="174"/>
      <c r="I151" s="91"/>
      <c r="J151" s="91"/>
    </row>
    <row r="152" spans="1:10" s="55" customFormat="1" ht="16.5" customHeight="1" x14ac:dyDescent="0.25">
      <c r="A152" s="191">
        <v>3221</v>
      </c>
      <c r="B152" s="191" t="s">
        <v>107</v>
      </c>
      <c r="C152" s="78">
        <v>0</v>
      </c>
      <c r="D152" s="106">
        <v>0</v>
      </c>
      <c r="E152" s="106">
        <v>1900</v>
      </c>
      <c r="F152" s="78">
        <v>1856.1</v>
      </c>
      <c r="G152" s="175"/>
      <c r="H152" s="174"/>
      <c r="I152" s="91"/>
      <c r="J152" s="91"/>
    </row>
    <row r="153" spans="1:10" s="55" customFormat="1" ht="16.5" customHeight="1" x14ac:dyDescent="0.25">
      <c r="A153" s="191">
        <v>3222</v>
      </c>
      <c r="B153" s="191" t="s">
        <v>108</v>
      </c>
      <c r="C153" s="78">
        <v>43421.4</v>
      </c>
      <c r="D153" s="106">
        <v>80000</v>
      </c>
      <c r="E153" s="106">
        <v>82000</v>
      </c>
      <c r="F153" s="78">
        <v>48394.73</v>
      </c>
      <c r="G153" s="175"/>
      <c r="H153" s="174"/>
      <c r="I153" s="91"/>
      <c r="J153" s="91"/>
    </row>
    <row r="154" spans="1:10" s="55" customFormat="1" ht="16.5" customHeight="1" x14ac:dyDescent="0.25">
      <c r="A154" s="196">
        <v>323</v>
      </c>
      <c r="B154" s="196" t="s">
        <v>110</v>
      </c>
      <c r="C154" s="102">
        <f>C155+C156+C157</f>
        <v>582.66</v>
      </c>
      <c r="D154" s="102">
        <f t="shared" ref="D154:F154" si="68">D155+D156+D157</f>
        <v>1000</v>
      </c>
      <c r="E154" s="102">
        <f t="shared" si="68"/>
        <v>0</v>
      </c>
      <c r="F154" s="102">
        <f t="shared" si="68"/>
        <v>1125</v>
      </c>
      <c r="G154" s="175"/>
      <c r="H154" s="174"/>
      <c r="I154" s="91"/>
      <c r="J154" s="91"/>
    </row>
    <row r="155" spans="1:10" s="55" customFormat="1" ht="16.5" customHeight="1" x14ac:dyDescent="0.25">
      <c r="A155" s="191">
        <v>3236</v>
      </c>
      <c r="B155" s="191" t="s">
        <v>113</v>
      </c>
      <c r="C155" s="78">
        <v>0</v>
      </c>
      <c r="D155" s="106"/>
      <c r="E155" s="106"/>
      <c r="F155" s="78">
        <v>0</v>
      </c>
      <c r="G155" s="175"/>
      <c r="H155" s="174"/>
      <c r="I155" s="91"/>
      <c r="J155" s="91"/>
    </row>
    <row r="156" spans="1:10" s="55" customFormat="1" ht="16.5" customHeight="1" x14ac:dyDescent="0.25">
      <c r="A156" s="191">
        <v>3237</v>
      </c>
      <c r="B156" s="191" t="s">
        <v>114</v>
      </c>
      <c r="C156" s="78">
        <v>582.66</v>
      </c>
      <c r="D156" s="106"/>
      <c r="E156" s="106"/>
      <c r="F156" s="78">
        <v>0</v>
      </c>
      <c r="G156" s="175"/>
      <c r="H156" s="174"/>
      <c r="I156" s="91"/>
      <c r="J156" s="91"/>
    </row>
    <row r="157" spans="1:10" s="55" customFormat="1" ht="16.5" customHeight="1" x14ac:dyDescent="0.25">
      <c r="A157" s="191">
        <v>3239</v>
      </c>
      <c r="B157" s="191" t="s">
        <v>82</v>
      </c>
      <c r="C157" s="78">
        <v>0</v>
      </c>
      <c r="D157" s="106">
        <v>1000</v>
      </c>
      <c r="E157" s="106">
        <v>0</v>
      </c>
      <c r="F157" s="78">
        <v>1125</v>
      </c>
      <c r="G157" s="175"/>
      <c r="H157" s="174"/>
      <c r="I157" s="91"/>
      <c r="J157" s="91"/>
    </row>
    <row r="158" spans="1:10" s="55" customFormat="1" ht="16.5" customHeight="1" x14ac:dyDescent="0.25">
      <c r="A158" s="196">
        <v>329</v>
      </c>
      <c r="B158" s="196" t="s">
        <v>115</v>
      </c>
      <c r="C158" s="102">
        <f>C159+C160</f>
        <v>1960</v>
      </c>
      <c r="D158" s="107">
        <f t="shared" ref="D158:F158" si="69">D159+D160</f>
        <v>5600</v>
      </c>
      <c r="E158" s="107">
        <f t="shared" si="69"/>
        <v>5600</v>
      </c>
      <c r="F158" s="102">
        <f t="shared" si="69"/>
        <v>3431.5</v>
      </c>
      <c r="G158" s="175"/>
      <c r="H158" s="174"/>
      <c r="I158" s="91"/>
      <c r="J158" s="91"/>
    </row>
    <row r="159" spans="1:10" s="55" customFormat="1" ht="16.5" customHeight="1" x14ac:dyDescent="0.25">
      <c r="A159" s="191">
        <v>3295</v>
      </c>
      <c r="B159" s="191" t="s">
        <v>85</v>
      </c>
      <c r="C159" s="78">
        <v>1960</v>
      </c>
      <c r="D159" s="106">
        <v>4600</v>
      </c>
      <c r="E159" s="106">
        <v>4600</v>
      </c>
      <c r="F159" s="78">
        <v>2664</v>
      </c>
      <c r="G159" s="175"/>
      <c r="H159" s="174"/>
      <c r="I159" s="91"/>
      <c r="J159" s="91"/>
    </row>
    <row r="160" spans="1:10" s="55" customFormat="1" ht="16.5" customHeight="1" x14ac:dyDescent="0.25">
      <c r="A160" s="191">
        <v>3299</v>
      </c>
      <c r="B160" s="191" t="s">
        <v>116</v>
      </c>
      <c r="C160" s="78">
        <v>0</v>
      </c>
      <c r="D160" s="106">
        <v>1000</v>
      </c>
      <c r="E160" s="106">
        <v>1000</v>
      </c>
      <c r="F160" s="78">
        <v>767.5</v>
      </c>
      <c r="G160" s="175"/>
      <c r="H160" s="174"/>
      <c r="I160" s="91"/>
      <c r="J160" s="91"/>
    </row>
    <row r="161" spans="1:10" s="55" customFormat="1" ht="16.5" customHeight="1" x14ac:dyDescent="0.25">
      <c r="A161" s="196">
        <v>38</v>
      </c>
      <c r="B161" s="207" t="s">
        <v>72</v>
      </c>
      <c r="C161" s="102">
        <f>C162</f>
        <v>859.5</v>
      </c>
      <c r="D161" s="107">
        <f t="shared" ref="D161:F161" si="70">D162</f>
        <v>900</v>
      </c>
      <c r="E161" s="107">
        <f t="shared" si="70"/>
        <v>900</v>
      </c>
      <c r="F161" s="102">
        <f t="shared" si="70"/>
        <v>859.5</v>
      </c>
      <c r="G161" s="173">
        <f t="shared" si="46"/>
        <v>100</v>
      </c>
      <c r="H161" s="174">
        <f t="shared" si="64"/>
        <v>95.5</v>
      </c>
      <c r="I161" s="91"/>
      <c r="J161" s="91"/>
    </row>
    <row r="162" spans="1:10" s="55" customFormat="1" ht="16.5" customHeight="1" x14ac:dyDescent="0.25">
      <c r="A162" s="191">
        <v>3812</v>
      </c>
      <c r="B162" s="197" t="s">
        <v>74</v>
      </c>
      <c r="C162" s="78">
        <v>859.5</v>
      </c>
      <c r="D162" s="106">
        <v>900</v>
      </c>
      <c r="E162" s="106">
        <v>900</v>
      </c>
      <c r="F162" s="78">
        <v>859.5</v>
      </c>
      <c r="G162" s="173">
        <f t="shared" si="46"/>
        <v>100</v>
      </c>
      <c r="H162" s="174"/>
      <c r="I162" s="91"/>
      <c r="J162" s="91"/>
    </row>
    <row r="163" spans="1:10" s="55" customFormat="1" ht="16.5" customHeight="1" x14ac:dyDescent="0.25">
      <c r="A163" s="198">
        <v>4</v>
      </c>
      <c r="B163" s="199" t="s">
        <v>5</v>
      </c>
      <c r="C163" s="102">
        <f>C165+C166+C167+C164</f>
        <v>0</v>
      </c>
      <c r="D163" s="102">
        <f t="shared" ref="D163:F163" si="71">D165+D166+D167+D164</f>
        <v>24500</v>
      </c>
      <c r="E163" s="102">
        <f t="shared" si="71"/>
        <v>23800</v>
      </c>
      <c r="F163" s="102">
        <f t="shared" si="71"/>
        <v>335.69</v>
      </c>
      <c r="G163" s="173" t="e">
        <f t="shared" si="46"/>
        <v>#DIV/0!</v>
      </c>
      <c r="H163" s="174">
        <f t="shared" si="64"/>
        <v>1.4104621848739496</v>
      </c>
      <c r="I163" s="91"/>
      <c r="J163" s="91"/>
    </row>
    <row r="164" spans="1:10" s="55" customFormat="1" ht="16.5" customHeight="1" x14ac:dyDescent="0.25">
      <c r="A164" s="290">
        <v>4221</v>
      </c>
      <c r="B164" s="201" t="s">
        <v>213</v>
      </c>
      <c r="C164" s="78">
        <v>0</v>
      </c>
      <c r="D164" s="78">
        <v>0</v>
      </c>
      <c r="E164" s="78">
        <v>0</v>
      </c>
      <c r="F164" s="78">
        <v>275.5</v>
      </c>
      <c r="G164" s="175"/>
      <c r="H164" s="174"/>
      <c r="I164" s="91"/>
      <c r="J164" s="91"/>
    </row>
    <row r="165" spans="1:10" s="55" customFormat="1" ht="16.5" customHeight="1" x14ac:dyDescent="0.25">
      <c r="A165" s="200">
        <v>4227</v>
      </c>
      <c r="B165" s="201" t="s">
        <v>119</v>
      </c>
      <c r="C165" s="78">
        <v>0</v>
      </c>
      <c r="D165" s="106">
        <v>1000</v>
      </c>
      <c r="E165" s="106">
        <v>0</v>
      </c>
      <c r="F165" s="78">
        <v>0</v>
      </c>
      <c r="G165" s="175"/>
      <c r="H165" s="174"/>
      <c r="I165" s="91"/>
      <c r="J165" s="91"/>
    </row>
    <row r="166" spans="1:10" s="55" customFormat="1" ht="16.5" customHeight="1" x14ac:dyDescent="0.25">
      <c r="A166" s="200">
        <v>4241</v>
      </c>
      <c r="B166" s="201" t="s">
        <v>120</v>
      </c>
      <c r="C166" s="78">
        <v>0</v>
      </c>
      <c r="D166" s="106">
        <v>23000</v>
      </c>
      <c r="E166" s="106">
        <v>23000</v>
      </c>
      <c r="F166" s="78">
        <v>60.19</v>
      </c>
      <c r="G166" s="175"/>
      <c r="H166" s="174"/>
      <c r="I166" s="91"/>
      <c r="J166" s="91"/>
    </row>
    <row r="167" spans="1:10" s="55" customFormat="1" ht="16.5" customHeight="1" x14ac:dyDescent="0.25">
      <c r="A167" s="191">
        <v>4242</v>
      </c>
      <c r="B167" s="191" t="s">
        <v>87</v>
      </c>
      <c r="C167" s="78">
        <v>0</v>
      </c>
      <c r="D167" s="106">
        <v>500</v>
      </c>
      <c r="E167" s="106">
        <v>800</v>
      </c>
      <c r="F167" s="78">
        <v>0</v>
      </c>
      <c r="G167" s="175"/>
      <c r="H167" s="174"/>
      <c r="I167" s="91"/>
      <c r="J167" s="91"/>
    </row>
    <row r="168" spans="1:10" s="57" customFormat="1" ht="25.5" customHeight="1" x14ac:dyDescent="0.3">
      <c r="A168" s="366" t="s">
        <v>142</v>
      </c>
      <c r="B168" s="366"/>
      <c r="C168" s="95">
        <f>C169+C187+C176</f>
        <v>15474.060000000001</v>
      </c>
      <c r="D168" s="113">
        <f t="shared" ref="D168:F168" si="72">D169+D187+D176</f>
        <v>29000</v>
      </c>
      <c r="E168" s="113">
        <f t="shared" si="72"/>
        <v>32000</v>
      </c>
      <c r="F168" s="95">
        <f t="shared" si="72"/>
        <v>15914.3</v>
      </c>
      <c r="G168" s="182">
        <f t="shared" si="46"/>
        <v>102.84501934204727</v>
      </c>
      <c r="H168" s="183">
        <f>F168/E168*100</f>
        <v>49.732187499999995</v>
      </c>
      <c r="I168" s="189"/>
      <c r="J168" s="189"/>
    </row>
    <row r="169" spans="1:10" ht="16.5" customHeight="1" x14ac:dyDescent="0.3">
      <c r="A169" s="190">
        <v>31</v>
      </c>
      <c r="B169" s="190" t="s">
        <v>4</v>
      </c>
      <c r="C169" s="102">
        <f>C170+C172+C174</f>
        <v>14188.720000000001</v>
      </c>
      <c r="D169" s="107">
        <f t="shared" ref="D169:F169" si="73">D170+D172+D174</f>
        <v>24900</v>
      </c>
      <c r="E169" s="107">
        <f t="shared" si="73"/>
        <v>26600</v>
      </c>
      <c r="F169" s="102">
        <f t="shared" si="73"/>
        <v>13053.599999999999</v>
      </c>
      <c r="G169" s="173">
        <f t="shared" si="46"/>
        <v>91.999842128113016</v>
      </c>
      <c r="H169" s="174">
        <f>F169/E169*100</f>
        <v>49.073684210526309</v>
      </c>
      <c r="I169" s="91"/>
      <c r="J169" s="91"/>
    </row>
    <row r="170" spans="1:10" ht="16.5" customHeight="1" x14ac:dyDescent="0.3">
      <c r="A170" s="190">
        <v>311</v>
      </c>
      <c r="B170" s="190" t="s">
        <v>101</v>
      </c>
      <c r="C170" s="102">
        <f>C171</f>
        <v>11664.12</v>
      </c>
      <c r="D170" s="107">
        <f t="shared" ref="D170:F170" si="74">D171</f>
        <v>20500</v>
      </c>
      <c r="E170" s="107">
        <f t="shared" si="74"/>
        <v>22000</v>
      </c>
      <c r="F170" s="102">
        <f t="shared" si="74"/>
        <v>10947.3</v>
      </c>
      <c r="G170" s="175"/>
      <c r="H170" s="174"/>
      <c r="I170" s="91"/>
      <c r="J170" s="91"/>
    </row>
    <row r="171" spans="1:10" ht="16.5" customHeight="1" x14ac:dyDescent="0.3">
      <c r="A171" s="200">
        <v>3111</v>
      </c>
      <c r="B171" s="200" t="s">
        <v>24</v>
      </c>
      <c r="C171" s="78">
        <v>11664.12</v>
      </c>
      <c r="D171" s="106">
        <v>20500</v>
      </c>
      <c r="E171" s="106">
        <v>22000</v>
      </c>
      <c r="F171" s="78">
        <v>10947.3</v>
      </c>
      <c r="G171" s="175"/>
      <c r="H171" s="174"/>
      <c r="I171" s="91"/>
      <c r="J171" s="91"/>
    </row>
    <row r="172" spans="1:10" ht="16.5" customHeight="1" x14ac:dyDescent="0.3">
      <c r="A172" s="196">
        <v>312</v>
      </c>
      <c r="B172" s="196" t="s">
        <v>70</v>
      </c>
      <c r="C172" s="102">
        <f>C173</f>
        <v>600</v>
      </c>
      <c r="D172" s="107">
        <f t="shared" ref="D172:F172" si="75">D173</f>
        <v>800</v>
      </c>
      <c r="E172" s="107">
        <f t="shared" si="75"/>
        <v>900</v>
      </c>
      <c r="F172" s="102">
        <f t="shared" si="75"/>
        <v>300</v>
      </c>
      <c r="G172" s="175"/>
      <c r="H172" s="174"/>
      <c r="I172" s="91"/>
      <c r="J172" s="91"/>
    </row>
    <row r="173" spans="1:10" ht="16.5" customHeight="1" x14ac:dyDescent="0.3">
      <c r="A173" s="191">
        <v>3121</v>
      </c>
      <c r="B173" s="191" t="s">
        <v>70</v>
      </c>
      <c r="C173" s="78">
        <v>600</v>
      </c>
      <c r="D173" s="106">
        <v>800</v>
      </c>
      <c r="E173" s="106">
        <v>900</v>
      </c>
      <c r="F173" s="78">
        <v>300</v>
      </c>
      <c r="G173" s="175"/>
      <c r="H173" s="174"/>
      <c r="I173" s="91"/>
      <c r="J173" s="91"/>
    </row>
    <row r="174" spans="1:10" ht="16.5" customHeight="1" x14ac:dyDescent="0.3">
      <c r="A174" s="196">
        <v>313</v>
      </c>
      <c r="B174" s="196" t="s">
        <v>73</v>
      </c>
      <c r="C174" s="102">
        <f>C175</f>
        <v>1924.6</v>
      </c>
      <c r="D174" s="107">
        <f t="shared" ref="D174:F174" si="76">D175</f>
        <v>3600</v>
      </c>
      <c r="E174" s="107">
        <f t="shared" si="76"/>
        <v>3700</v>
      </c>
      <c r="F174" s="102">
        <f t="shared" si="76"/>
        <v>1806.3</v>
      </c>
      <c r="G174" s="175"/>
      <c r="H174" s="174"/>
      <c r="I174" s="91"/>
      <c r="J174" s="91"/>
    </row>
    <row r="175" spans="1:10" s="56" customFormat="1" ht="16.5" customHeight="1" x14ac:dyDescent="0.3">
      <c r="A175" s="191">
        <v>3132</v>
      </c>
      <c r="B175" s="191" t="s">
        <v>104</v>
      </c>
      <c r="C175" s="78">
        <v>1924.6</v>
      </c>
      <c r="D175" s="106">
        <v>3600</v>
      </c>
      <c r="E175" s="106">
        <v>3700</v>
      </c>
      <c r="F175" s="78">
        <v>1806.3</v>
      </c>
      <c r="G175" s="175"/>
      <c r="H175" s="174"/>
      <c r="I175" s="130"/>
      <c r="J175" s="130"/>
    </row>
    <row r="176" spans="1:10" s="56" customFormat="1" ht="16.5" customHeight="1" x14ac:dyDescent="0.3">
      <c r="A176" s="196">
        <v>32</v>
      </c>
      <c r="B176" s="196" t="s">
        <v>10</v>
      </c>
      <c r="C176" s="102">
        <f>C177+C180+C182+C185</f>
        <v>698.84</v>
      </c>
      <c r="D176" s="107">
        <f t="shared" ref="D176:F176" si="77">D177+D180+D182+D185</f>
        <v>1100</v>
      </c>
      <c r="E176" s="107">
        <f t="shared" si="77"/>
        <v>1400</v>
      </c>
      <c r="F176" s="102">
        <f t="shared" si="77"/>
        <v>600</v>
      </c>
      <c r="G176" s="173">
        <f t="shared" ref="G176:G225" si="78">F176/C176*100</f>
        <v>85.856562303245383</v>
      </c>
      <c r="H176" s="174">
        <f t="shared" ref="H176:H187" si="79">F176/E176*100</f>
        <v>42.857142857142854</v>
      </c>
      <c r="I176" s="130"/>
      <c r="J176" s="130"/>
    </row>
    <row r="177" spans="1:10" s="56" customFormat="1" ht="16.5" customHeight="1" x14ac:dyDescent="0.3">
      <c r="A177" s="196">
        <v>321</v>
      </c>
      <c r="B177" s="196" t="s">
        <v>25</v>
      </c>
      <c r="C177" s="102">
        <f>C178+C179</f>
        <v>98.84</v>
      </c>
      <c r="D177" s="102">
        <f t="shared" ref="D177:F177" si="80">D178+D179</f>
        <v>0</v>
      </c>
      <c r="E177" s="107">
        <f t="shared" si="80"/>
        <v>0</v>
      </c>
      <c r="F177" s="102">
        <f t="shared" si="80"/>
        <v>0</v>
      </c>
      <c r="G177" s="175"/>
      <c r="H177" s="174"/>
      <c r="I177" s="130"/>
      <c r="J177" s="130"/>
    </row>
    <row r="178" spans="1:10" s="56" customFormat="1" ht="16.5" customHeight="1" x14ac:dyDescent="0.3">
      <c r="A178" s="191">
        <v>3211</v>
      </c>
      <c r="B178" s="191" t="s">
        <v>26</v>
      </c>
      <c r="C178" s="78">
        <v>30</v>
      </c>
      <c r="D178" s="106"/>
      <c r="E178" s="106"/>
      <c r="F178" s="78">
        <v>0</v>
      </c>
      <c r="G178" s="175"/>
      <c r="H178" s="174"/>
      <c r="I178" s="130"/>
      <c r="J178" s="130"/>
    </row>
    <row r="179" spans="1:10" ht="16.5" customHeight="1" x14ac:dyDescent="0.3">
      <c r="A179" s="191">
        <v>3212</v>
      </c>
      <c r="B179" s="191" t="s">
        <v>105</v>
      </c>
      <c r="C179" s="78">
        <v>68.84</v>
      </c>
      <c r="D179" s="106"/>
      <c r="E179" s="106"/>
      <c r="F179" s="78">
        <v>0</v>
      </c>
      <c r="G179" s="175"/>
      <c r="H179" s="174"/>
      <c r="I179" s="91"/>
      <c r="J179" s="91"/>
    </row>
    <row r="180" spans="1:10" ht="16.5" customHeight="1" x14ac:dyDescent="0.3">
      <c r="A180" s="196">
        <v>322</v>
      </c>
      <c r="B180" s="196" t="s">
        <v>106</v>
      </c>
      <c r="C180" s="102">
        <f>C181</f>
        <v>0</v>
      </c>
      <c r="D180" s="107">
        <f t="shared" ref="D180:F180" si="81">D181</f>
        <v>0</v>
      </c>
      <c r="E180" s="107">
        <f t="shared" si="81"/>
        <v>0</v>
      </c>
      <c r="F180" s="102">
        <f t="shared" si="81"/>
        <v>0</v>
      </c>
      <c r="G180" s="175"/>
      <c r="H180" s="174"/>
      <c r="I180" s="91"/>
      <c r="J180" s="91"/>
    </row>
    <row r="181" spans="1:10" ht="16.5" hidden="1" customHeight="1" x14ac:dyDescent="0.3">
      <c r="A181" s="191">
        <v>3221</v>
      </c>
      <c r="B181" s="191" t="s">
        <v>107</v>
      </c>
      <c r="C181" s="78"/>
      <c r="D181" s="106"/>
      <c r="E181" s="106"/>
      <c r="F181" s="78"/>
      <c r="G181" s="175"/>
      <c r="H181" s="174"/>
      <c r="I181" s="91"/>
      <c r="J181" s="91"/>
    </row>
    <row r="182" spans="1:10" ht="16.5" customHeight="1" x14ac:dyDescent="0.3">
      <c r="A182" s="196">
        <v>323</v>
      </c>
      <c r="B182" s="196" t="s">
        <v>110</v>
      </c>
      <c r="C182" s="102">
        <f>C184+C183</f>
        <v>0</v>
      </c>
      <c r="D182" s="102">
        <f t="shared" ref="D182:F182" si="82">D184+D183</f>
        <v>400</v>
      </c>
      <c r="E182" s="102">
        <f t="shared" si="82"/>
        <v>400</v>
      </c>
      <c r="F182" s="102">
        <f t="shared" si="82"/>
        <v>0</v>
      </c>
      <c r="G182" s="175"/>
      <c r="H182" s="174"/>
      <c r="I182" s="91"/>
      <c r="J182" s="91"/>
    </row>
    <row r="183" spans="1:10" ht="16.5" customHeight="1" x14ac:dyDescent="0.3">
      <c r="A183" s="191">
        <v>3231</v>
      </c>
      <c r="B183" s="191" t="s">
        <v>111</v>
      </c>
      <c r="C183" s="78">
        <v>0</v>
      </c>
      <c r="D183" s="106">
        <v>400</v>
      </c>
      <c r="E183" s="106">
        <v>400</v>
      </c>
      <c r="F183" s="78">
        <v>0</v>
      </c>
      <c r="G183" s="175"/>
      <c r="H183" s="174"/>
      <c r="I183" s="91"/>
      <c r="J183" s="91"/>
    </row>
    <row r="184" spans="1:10" ht="16.5" customHeight="1" x14ac:dyDescent="0.3">
      <c r="A184" s="191">
        <v>3238</v>
      </c>
      <c r="B184" s="191" t="s">
        <v>81</v>
      </c>
      <c r="C184" s="78">
        <v>0</v>
      </c>
      <c r="D184" s="106"/>
      <c r="E184" s="106"/>
      <c r="F184" s="78">
        <v>0</v>
      </c>
      <c r="G184" s="175"/>
      <c r="H184" s="174"/>
      <c r="I184" s="91"/>
      <c r="J184" s="91"/>
    </row>
    <row r="185" spans="1:10" ht="16.5" customHeight="1" x14ac:dyDescent="0.3">
      <c r="A185" s="196">
        <v>329</v>
      </c>
      <c r="B185" s="196" t="s">
        <v>115</v>
      </c>
      <c r="C185" s="102">
        <f>C186</f>
        <v>600</v>
      </c>
      <c r="D185" s="107">
        <f t="shared" ref="D185:F185" si="83">D186</f>
        <v>700</v>
      </c>
      <c r="E185" s="107">
        <f t="shared" si="83"/>
        <v>1000</v>
      </c>
      <c r="F185" s="102">
        <f t="shared" si="83"/>
        <v>600</v>
      </c>
      <c r="G185" s="175"/>
      <c r="H185" s="174"/>
      <c r="I185" s="91"/>
      <c r="J185" s="91"/>
    </row>
    <row r="186" spans="1:10" ht="16.5" customHeight="1" x14ac:dyDescent="0.3">
      <c r="A186" s="191">
        <v>3299</v>
      </c>
      <c r="B186" s="191" t="s">
        <v>116</v>
      </c>
      <c r="C186" s="78">
        <v>600</v>
      </c>
      <c r="D186" s="106">
        <v>700</v>
      </c>
      <c r="E186" s="106">
        <v>1000</v>
      </c>
      <c r="F186" s="78">
        <v>600</v>
      </c>
      <c r="G186" s="175"/>
      <c r="H186" s="174"/>
      <c r="I186" s="91"/>
      <c r="J186" s="91"/>
    </row>
    <row r="187" spans="1:10" ht="16.5" customHeight="1" x14ac:dyDescent="0.3">
      <c r="A187" s="198">
        <v>4</v>
      </c>
      <c r="B187" s="199" t="s">
        <v>5</v>
      </c>
      <c r="C187" s="102">
        <f>C188+C189</f>
        <v>586.5</v>
      </c>
      <c r="D187" s="107">
        <f t="shared" ref="D187:F187" si="84">D188+D189</f>
        <v>3000</v>
      </c>
      <c r="E187" s="107">
        <f t="shared" si="84"/>
        <v>4000</v>
      </c>
      <c r="F187" s="102">
        <f t="shared" si="84"/>
        <v>2260.6999999999998</v>
      </c>
      <c r="G187" s="173">
        <f t="shared" si="78"/>
        <v>385.4560954816709</v>
      </c>
      <c r="H187" s="174">
        <f t="shared" si="79"/>
        <v>56.517499999999998</v>
      </c>
      <c r="I187" s="91"/>
      <c r="J187" s="91"/>
    </row>
    <row r="188" spans="1:10" ht="16.5" customHeight="1" x14ac:dyDescent="0.3">
      <c r="A188" s="206">
        <v>4221</v>
      </c>
      <c r="B188" s="206" t="s">
        <v>86</v>
      </c>
      <c r="C188" s="78">
        <v>0</v>
      </c>
      <c r="D188" s="106">
        <v>0</v>
      </c>
      <c r="E188" s="106">
        <v>2000</v>
      </c>
      <c r="F188" s="78">
        <v>1212</v>
      </c>
      <c r="G188" s="175"/>
      <c r="H188" s="174"/>
      <c r="I188" s="91"/>
      <c r="J188" s="91"/>
    </row>
    <row r="189" spans="1:10" ht="16.5" customHeight="1" x14ac:dyDescent="0.3">
      <c r="A189" s="200">
        <v>4227</v>
      </c>
      <c r="B189" s="201" t="s">
        <v>119</v>
      </c>
      <c r="C189" s="78">
        <v>586.5</v>
      </c>
      <c r="D189" s="106">
        <v>3000</v>
      </c>
      <c r="E189" s="106">
        <v>2000</v>
      </c>
      <c r="F189" s="78">
        <v>1048.7</v>
      </c>
      <c r="G189" s="175"/>
      <c r="H189" s="174"/>
      <c r="I189" s="91"/>
      <c r="J189" s="91"/>
    </row>
    <row r="190" spans="1:10" ht="25.5" customHeight="1" x14ac:dyDescent="0.3">
      <c r="A190" s="367" t="s">
        <v>143</v>
      </c>
      <c r="B190" s="367"/>
      <c r="C190" s="95">
        <f>C191+C202</f>
        <v>0</v>
      </c>
      <c r="D190" s="113">
        <f>D191+D202</f>
        <v>3100</v>
      </c>
      <c r="E190" s="95">
        <f>E191+E202</f>
        <v>3093.08</v>
      </c>
      <c r="F190" s="95">
        <f t="shared" ref="F190" si="85">F191+F202</f>
        <v>33305.71</v>
      </c>
      <c r="G190" s="182" t="e">
        <f t="shared" si="78"/>
        <v>#DIV/0!</v>
      </c>
      <c r="H190" s="302">
        <f>F190/E190*100</f>
        <v>1076.7813958901806</v>
      </c>
      <c r="I190" s="91"/>
      <c r="J190" s="91"/>
    </row>
    <row r="191" spans="1:10" ht="16.5" customHeight="1" x14ac:dyDescent="0.3">
      <c r="A191" s="196">
        <v>32</v>
      </c>
      <c r="B191" s="196" t="s">
        <v>10</v>
      </c>
      <c r="C191" s="102">
        <f>C192+C195+C198+C200</f>
        <v>0</v>
      </c>
      <c r="D191" s="107">
        <f t="shared" ref="D191:F191" si="86">D192+D195+D198+D200</f>
        <v>1100</v>
      </c>
      <c r="E191" s="107">
        <f t="shared" si="86"/>
        <v>1093.08</v>
      </c>
      <c r="F191" s="102">
        <f t="shared" si="86"/>
        <v>180.71</v>
      </c>
      <c r="G191" s="173" t="e">
        <f t="shared" si="78"/>
        <v>#DIV/0!</v>
      </c>
      <c r="H191" s="174">
        <f>F191/E191*100</f>
        <v>16.532184286602995</v>
      </c>
      <c r="I191" s="91"/>
      <c r="J191" s="91"/>
    </row>
    <row r="192" spans="1:10" ht="16.5" customHeight="1" x14ac:dyDescent="0.3">
      <c r="A192" s="196">
        <v>321</v>
      </c>
      <c r="B192" s="196" t="s">
        <v>25</v>
      </c>
      <c r="C192" s="102">
        <f>C193+C194</f>
        <v>0</v>
      </c>
      <c r="D192" s="107">
        <f t="shared" ref="D192:F192" si="87">D193+D194</f>
        <v>0</v>
      </c>
      <c r="E192" s="107">
        <f t="shared" si="87"/>
        <v>183.08</v>
      </c>
      <c r="F192" s="102">
        <f t="shared" si="87"/>
        <v>180.71</v>
      </c>
      <c r="G192" s="175"/>
      <c r="H192" s="174"/>
      <c r="I192" s="91"/>
      <c r="J192" s="91"/>
    </row>
    <row r="193" spans="1:10" ht="16.5" customHeight="1" x14ac:dyDescent="0.3">
      <c r="A193" s="191">
        <v>3213</v>
      </c>
      <c r="B193" s="191" t="s">
        <v>75</v>
      </c>
      <c r="C193" s="78">
        <v>0</v>
      </c>
      <c r="D193" s="106">
        <v>0</v>
      </c>
      <c r="E193" s="78">
        <v>183.08</v>
      </c>
      <c r="F193" s="78">
        <v>180.71</v>
      </c>
      <c r="G193" s="175"/>
      <c r="H193" s="174"/>
      <c r="I193" s="91"/>
      <c r="J193" s="91"/>
    </row>
    <row r="194" spans="1:10" ht="16.5" hidden="1" customHeight="1" x14ac:dyDescent="0.3">
      <c r="A194" s="191">
        <v>3213</v>
      </c>
      <c r="B194" s="191" t="s">
        <v>75</v>
      </c>
      <c r="C194" s="78"/>
      <c r="D194" s="106">
        <v>0</v>
      </c>
      <c r="E194" s="106"/>
      <c r="F194" s="78"/>
      <c r="G194" s="175"/>
      <c r="H194" s="174"/>
      <c r="I194" s="91"/>
      <c r="J194" s="91"/>
    </row>
    <row r="195" spans="1:10" ht="16.5" customHeight="1" x14ac:dyDescent="0.3">
      <c r="A195" s="196">
        <v>322</v>
      </c>
      <c r="B195" s="196" t="s">
        <v>106</v>
      </c>
      <c r="C195" s="102">
        <f>C196+C197</f>
        <v>0</v>
      </c>
      <c r="D195" s="107">
        <f t="shared" ref="D195:F195" si="88">D196+D197</f>
        <v>0</v>
      </c>
      <c r="E195" s="107">
        <f t="shared" si="88"/>
        <v>0</v>
      </c>
      <c r="F195" s="102">
        <f t="shared" si="88"/>
        <v>0</v>
      </c>
      <c r="G195" s="175"/>
      <c r="H195" s="174"/>
      <c r="I195" s="91"/>
      <c r="J195" s="91"/>
    </row>
    <row r="196" spans="1:10" ht="16.5" hidden="1" customHeight="1" x14ac:dyDescent="0.3">
      <c r="A196" s="191">
        <v>3223</v>
      </c>
      <c r="B196" s="191" t="s">
        <v>77</v>
      </c>
      <c r="C196" s="78"/>
      <c r="D196" s="106">
        <v>0</v>
      </c>
      <c r="E196" s="106">
        <v>0</v>
      </c>
      <c r="F196" s="78"/>
      <c r="G196" s="175"/>
      <c r="H196" s="174"/>
      <c r="I196" s="91"/>
      <c r="J196" s="91"/>
    </row>
    <row r="197" spans="1:10" ht="16.5" hidden="1" customHeight="1" x14ac:dyDescent="0.3">
      <c r="A197" s="191">
        <v>3225</v>
      </c>
      <c r="B197" s="191" t="s">
        <v>109</v>
      </c>
      <c r="C197" s="78"/>
      <c r="D197" s="106">
        <v>0</v>
      </c>
      <c r="E197" s="106">
        <v>0</v>
      </c>
      <c r="F197" s="78"/>
      <c r="G197" s="175"/>
      <c r="H197" s="174"/>
      <c r="I197" s="91"/>
      <c r="J197" s="91"/>
    </row>
    <row r="198" spans="1:10" ht="16.5" customHeight="1" x14ac:dyDescent="0.3">
      <c r="A198" s="196">
        <v>323</v>
      </c>
      <c r="B198" s="196" t="s">
        <v>110</v>
      </c>
      <c r="C198" s="102">
        <f>C199</f>
        <v>0</v>
      </c>
      <c r="D198" s="107">
        <f t="shared" ref="D198:F198" si="89">D199</f>
        <v>0</v>
      </c>
      <c r="E198" s="107">
        <f t="shared" si="89"/>
        <v>0</v>
      </c>
      <c r="F198" s="102">
        <f t="shared" si="89"/>
        <v>0</v>
      </c>
      <c r="G198" s="175"/>
      <c r="H198" s="174"/>
      <c r="I198" s="91"/>
      <c r="J198" s="91"/>
    </row>
    <row r="199" spans="1:10" ht="16.5" customHeight="1" x14ac:dyDescent="0.3">
      <c r="A199" s="191">
        <v>3239</v>
      </c>
      <c r="B199" s="191" t="s">
        <v>82</v>
      </c>
      <c r="C199" s="78">
        <v>0</v>
      </c>
      <c r="D199" s="106">
        <v>0</v>
      </c>
      <c r="E199" s="106">
        <v>0</v>
      </c>
      <c r="F199" s="78">
        <v>0</v>
      </c>
      <c r="G199" s="175"/>
      <c r="H199" s="174"/>
      <c r="I199" s="91"/>
      <c r="J199" s="91"/>
    </row>
    <row r="200" spans="1:10" ht="16.5" customHeight="1" x14ac:dyDescent="0.3">
      <c r="A200" s="196">
        <v>329</v>
      </c>
      <c r="B200" s="196" t="s">
        <v>115</v>
      </c>
      <c r="C200" s="102">
        <f>C201</f>
        <v>0</v>
      </c>
      <c r="D200" s="107">
        <f t="shared" ref="D200:F200" si="90">D201</f>
        <v>1100</v>
      </c>
      <c r="E200" s="107">
        <f t="shared" si="90"/>
        <v>910</v>
      </c>
      <c r="F200" s="102">
        <f t="shared" si="90"/>
        <v>0</v>
      </c>
      <c r="G200" s="175"/>
      <c r="H200" s="174"/>
      <c r="I200" s="91"/>
      <c r="J200" s="91"/>
    </row>
    <row r="201" spans="1:10" ht="16.5" customHeight="1" x14ac:dyDescent="0.3">
      <c r="A201" s="191">
        <v>3299</v>
      </c>
      <c r="B201" s="191" t="s">
        <v>116</v>
      </c>
      <c r="C201" s="78">
        <v>0</v>
      </c>
      <c r="D201" s="106">
        <v>1100</v>
      </c>
      <c r="E201" s="106">
        <v>910</v>
      </c>
      <c r="F201" s="78">
        <v>0</v>
      </c>
      <c r="G201" s="175"/>
      <c r="H201" s="174"/>
      <c r="I201" s="91"/>
      <c r="J201" s="91"/>
    </row>
    <row r="202" spans="1:10" ht="16.5" customHeight="1" x14ac:dyDescent="0.3">
      <c r="A202" s="198">
        <v>4</v>
      </c>
      <c r="B202" s="199" t="s">
        <v>5</v>
      </c>
      <c r="C202" s="102">
        <f>C204+C205+C203</f>
        <v>0</v>
      </c>
      <c r="D202" s="102">
        <f t="shared" ref="D202:F202" si="91">D204+D205+D203</f>
        <v>2000</v>
      </c>
      <c r="E202" s="102">
        <f t="shared" si="91"/>
        <v>2000</v>
      </c>
      <c r="F202" s="102">
        <f t="shared" si="91"/>
        <v>33125</v>
      </c>
      <c r="G202" s="173" t="e">
        <f>F202/C202*100</f>
        <v>#DIV/0!</v>
      </c>
      <c r="H202" s="299">
        <f t="shared" ref="H202:H205" si="92">F202/E202*100</f>
        <v>1656.25</v>
      </c>
      <c r="I202" s="91"/>
      <c r="J202" s="91"/>
    </row>
    <row r="203" spans="1:10" ht="16.5" customHeight="1" x14ac:dyDescent="0.3">
      <c r="A203" s="198">
        <v>4212</v>
      </c>
      <c r="B203" s="199" t="s">
        <v>214</v>
      </c>
      <c r="C203" s="102">
        <v>0</v>
      </c>
      <c r="D203" s="102">
        <v>0</v>
      </c>
      <c r="E203" s="102">
        <v>0</v>
      </c>
      <c r="F203" s="102">
        <v>33125</v>
      </c>
      <c r="G203" s="173"/>
      <c r="H203" s="174"/>
      <c r="I203" s="91"/>
      <c r="J203" s="91"/>
    </row>
    <row r="204" spans="1:10" ht="16.5" customHeight="1" x14ac:dyDescent="0.3">
      <c r="A204" s="200">
        <v>4221</v>
      </c>
      <c r="B204" s="201" t="s">
        <v>86</v>
      </c>
      <c r="C204" s="78">
        <v>0</v>
      </c>
      <c r="D204" s="106">
        <v>0</v>
      </c>
      <c r="E204" s="106">
        <v>0</v>
      </c>
      <c r="F204" s="78">
        <v>0</v>
      </c>
      <c r="G204" s="173"/>
      <c r="H204" s="174"/>
      <c r="I204" s="91"/>
      <c r="J204" s="91"/>
    </row>
    <row r="205" spans="1:10" ht="16.5" customHeight="1" x14ac:dyDescent="0.3">
      <c r="A205" s="200">
        <v>4227</v>
      </c>
      <c r="B205" s="201" t="s">
        <v>119</v>
      </c>
      <c r="C205" s="78">
        <v>0</v>
      </c>
      <c r="D205" s="106">
        <v>2000</v>
      </c>
      <c r="E205" s="106">
        <v>2000</v>
      </c>
      <c r="F205" s="78">
        <v>0</v>
      </c>
      <c r="G205" s="173"/>
      <c r="H205" s="174">
        <f t="shared" si="92"/>
        <v>0</v>
      </c>
      <c r="I205" s="91"/>
      <c r="J205" s="91"/>
    </row>
    <row r="206" spans="1:10" ht="16.5" customHeight="1" x14ac:dyDescent="0.3">
      <c r="A206" s="356" t="s">
        <v>185</v>
      </c>
      <c r="B206" s="357"/>
      <c r="C206" s="95">
        <f>C207</f>
        <v>3693.9599999999996</v>
      </c>
      <c r="D206" s="95">
        <f t="shared" ref="D206:F206" si="93">D207</f>
        <v>800</v>
      </c>
      <c r="E206" s="95">
        <f t="shared" si="93"/>
        <v>914.94</v>
      </c>
      <c r="F206" s="95">
        <f t="shared" si="93"/>
        <v>426.69</v>
      </c>
      <c r="G206" s="182">
        <f t="shared" ref="G206:G207" si="94">F206/C206*100</f>
        <v>11.551018419257383</v>
      </c>
      <c r="H206" s="183">
        <f>F206/E206*100</f>
        <v>46.635844973440875</v>
      </c>
      <c r="I206" s="91"/>
      <c r="J206" s="91"/>
    </row>
    <row r="207" spans="1:10" ht="16.5" customHeight="1" x14ac:dyDescent="0.3">
      <c r="A207" s="196">
        <v>32</v>
      </c>
      <c r="B207" s="196" t="s">
        <v>10</v>
      </c>
      <c r="C207" s="102">
        <f>C208+C211</f>
        <v>3693.9599999999996</v>
      </c>
      <c r="D207" s="102">
        <f t="shared" ref="D207" si="95">D208+D211</f>
        <v>800</v>
      </c>
      <c r="E207" s="102">
        <f t="shared" ref="E207" si="96">E208+E211</f>
        <v>914.94</v>
      </c>
      <c r="F207" s="102">
        <f t="shared" ref="F207" si="97">F208+F211</f>
        <v>426.69</v>
      </c>
      <c r="G207" s="173">
        <f t="shared" si="94"/>
        <v>11.551018419257383</v>
      </c>
      <c r="H207" s="174">
        <f>F207/E207*100</f>
        <v>46.635844973440875</v>
      </c>
      <c r="I207" s="91"/>
      <c r="J207" s="91"/>
    </row>
    <row r="208" spans="1:10" ht="16.5" customHeight="1" x14ac:dyDescent="0.3">
      <c r="A208" s="196">
        <v>322</v>
      </c>
      <c r="B208" s="196" t="s">
        <v>106</v>
      </c>
      <c r="C208" s="102">
        <f>C209+C210</f>
        <v>2777.1099999999997</v>
      </c>
      <c r="D208" s="102">
        <f t="shared" ref="D208:F208" si="98">D209+D210</f>
        <v>400</v>
      </c>
      <c r="E208" s="102">
        <f t="shared" si="98"/>
        <v>300</v>
      </c>
      <c r="F208" s="102">
        <f t="shared" si="98"/>
        <v>335.19</v>
      </c>
      <c r="G208" s="175"/>
      <c r="H208" s="174"/>
      <c r="I208" s="91"/>
      <c r="J208" s="91"/>
    </row>
    <row r="209" spans="1:10" ht="16.5" customHeight="1" x14ac:dyDescent="0.3">
      <c r="A209" s="191">
        <v>3221</v>
      </c>
      <c r="B209" s="191" t="s">
        <v>107</v>
      </c>
      <c r="C209" s="78">
        <v>72.91</v>
      </c>
      <c r="D209" s="106">
        <v>400</v>
      </c>
      <c r="E209" s="106">
        <v>300</v>
      </c>
      <c r="F209" s="78">
        <v>335.19</v>
      </c>
      <c r="G209" s="175"/>
      <c r="H209" s="176"/>
      <c r="I209" s="91"/>
      <c r="J209" s="91"/>
    </row>
    <row r="210" spans="1:10" ht="16.5" customHeight="1" x14ac:dyDescent="0.3">
      <c r="A210" s="191">
        <v>3222</v>
      </c>
      <c r="B210" s="191" t="s">
        <v>108</v>
      </c>
      <c r="C210" s="78">
        <v>2704.2</v>
      </c>
      <c r="D210" s="106">
        <v>0</v>
      </c>
      <c r="E210" s="106">
        <v>0</v>
      </c>
      <c r="F210" s="78">
        <v>0</v>
      </c>
      <c r="G210" s="175"/>
      <c r="H210" s="176"/>
      <c r="I210" s="91"/>
      <c r="J210" s="91"/>
    </row>
    <row r="211" spans="1:10" ht="16.5" customHeight="1" x14ac:dyDescent="0.3">
      <c r="A211" s="196">
        <v>329</v>
      </c>
      <c r="B211" s="196" t="s">
        <v>115</v>
      </c>
      <c r="C211" s="102">
        <f>C212</f>
        <v>916.85</v>
      </c>
      <c r="D211" s="102">
        <f t="shared" ref="D211:F211" si="99">D212</f>
        <v>400</v>
      </c>
      <c r="E211" s="102">
        <f t="shared" si="99"/>
        <v>614.94000000000005</v>
      </c>
      <c r="F211" s="102">
        <f t="shared" si="99"/>
        <v>91.5</v>
      </c>
      <c r="G211" s="175"/>
      <c r="H211" s="174"/>
      <c r="I211" s="91"/>
      <c r="J211" s="91"/>
    </row>
    <row r="212" spans="1:10" ht="16.5" customHeight="1" x14ac:dyDescent="0.3">
      <c r="A212" s="191">
        <v>3299</v>
      </c>
      <c r="B212" s="191" t="s">
        <v>116</v>
      </c>
      <c r="C212" s="78">
        <v>916.85</v>
      </c>
      <c r="D212" s="106">
        <v>400</v>
      </c>
      <c r="E212" s="106">
        <v>614.94000000000005</v>
      </c>
      <c r="F212" s="78">
        <v>91.5</v>
      </c>
      <c r="G212" s="175"/>
      <c r="H212" s="176"/>
      <c r="I212" s="91"/>
      <c r="J212" s="91"/>
    </row>
    <row r="213" spans="1:10" ht="16.5" customHeight="1" x14ac:dyDescent="0.3">
      <c r="A213" s="356" t="s">
        <v>189</v>
      </c>
      <c r="B213" s="357"/>
      <c r="C213" s="95">
        <f>C214</f>
        <v>0</v>
      </c>
      <c r="D213" s="95">
        <f t="shared" ref="D213:F213" si="100">D214</f>
        <v>80</v>
      </c>
      <c r="E213" s="95">
        <f t="shared" si="100"/>
        <v>77.459999999999994</v>
      </c>
      <c r="F213" s="95">
        <f t="shared" si="100"/>
        <v>0</v>
      </c>
      <c r="G213" s="182">
        <v>0</v>
      </c>
      <c r="H213" s="183">
        <f>F213/E213*100</f>
        <v>0</v>
      </c>
      <c r="I213" s="91"/>
      <c r="J213" s="91"/>
    </row>
    <row r="214" spans="1:10" ht="16.5" customHeight="1" x14ac:dyDescent="0.3">
      <c r="A214" s="191">
        <v>3299</v>
      </c>
      <c r="B214" s="191" t="s">
        <v>116</v>
      </c>
      <c r="C214" s="78">
        <v>0</v>
      </c>
      <c r="D214" s="106">
        <v>80</v>
      </c>
      <c r="E214" s="78">
        <v>77.459999999999994</v>
      </c>
      <c r="F214" s="78">
        <v>0</v>
      </c>
      <c r="G214" s="175"/>
      <c r="H214" s="176"/>
      <c r="I214" s="91"/>
      <c r="J214" s="91"/>
    </row>
    <row r="215" spans="1:10" ht="25.5" customHeight="1" x14ac:dyDescent="0.3">
      <c r="A215" s="356" t="s">
        <v>205</v>
      </c>
      <c r="B215" s="357"/>
      <c r="C215" s="95">
        <f>C216</f>
        <v>278.67</v>
      </c>
      <c r="D215" s="113">
        <f t="shared" ref="D215:F215" si="101">D216</f>
        <v>700</v>
      </c>
      <c r="E215" s="113">
        <f t="shared" si="101"/>
        <v>700</v>
      </c>
      <c r="F215" s="95">
        <f t="shared" si="101"/>
        <v>318.48</v>
      </c>
      <c r="G215" s="182">
        <f t="shared" si="78"/>
        <v>114.28571428571428</v>
      </c>
      <c r="H215" s="183">
        <f>F215/E215*100</f>
        <v>45.497142857142862</v>
      </c>
      <c r="I215" s="91"/>
      <c r="J215" s="91"/>
    </row>
    <row r="216" spans="1:10" ht="16.5" customHeight="1" x14ac:dyDescent="0.3">
      <c r="A216" s="196">
        <v>32</v>
      </c>
      <c r="B216" s="196" t="s">
        <v>10</v>
      </c>
      <c r="C216" s="79">
        <f>C217+C218</f>
        <v>278.67</v>
      </c>
      <c r="D216" s="105">
        <f t="shared" ref="D216:F216" si="102">D217+D218</f>
        <v>700</v>
      </c>
      <c r="E216" s="105">
        <f t="shared" si="102"/>
        <v>700</v>
      </c>
      <c r="F216" s="79">
        <f t="shared" si="102"/>
        <v>318.48</v>
      </c>
      <c r="G216" s="173">
        <f t="shared" si="78"/>
        <v>114.28571428571428</v>
      </c>
      <c r="H216" s="174">
        <f>F216/E216*100</f>
        <v>45.497142857142862</v>
      </c>
      <c r="I216" s="91"/>
      <c r="J216" s="91"/>
    </row>
    <row r="217" spans="1:10" ht="16.5" customHeight="1" x14ac:dyDescent="0.3">
      <c r="A217" s="191">
        <v>3221</v>
      </c>
      <c r="B217" s="191" t="s">
        <v>107</v>
      </c>
      <c r="C217" s="104"/>
      <c r="D217" s="115">
        <v>0</v>
      </c>
      <c r="E217" s="115">
        <v>0</v>
      </c>
      <c r="F217" s="115">
        <v>0</v>
      </c>
      <c r="G217" s="175"/>
      <c r="H217" s="174"/>
      <c r="I217" s="91"/>
      <c r="J217" s="91"/>
    </row>
    <row r="218" spans="1:10" ht="16.5" customHeight="1" x14ac:dyDescent="0.3">
      <c r="A218" s="196">
        <v>323</v>
      </c>
      <c r="B218" s="196" t="s">
        <v>110</v>
      </c>
      <c r="C218" s="79">
        <f t="shared" ref="C218:F218" si="103">C219</f>
        <v>278.67</v>
      </c>
      <c r="D218" s="79">
        <f t="shared" si="103"/>
        <v>700</v>
      </c>
      <c r="E218" s="79">
        <f t="shared" si="103"/>
        <v>700</v>
      </c>
      <c r="F218" s="79">
        <f t="shared" si="103"/>
        <v>318.48</v>
      </c>
      <c r="G218" s="175"/>
      <c r="H218" s="174">
        <f t="shared" ref="H218" si="104">F218/E218*100</f>
        <v>45.497142857142862</v>
      </c>
      <c r="I218" s="91"/>
      <c r="J218" s="91"/>
    </row>
    <row r="219" spans="1:10" ht="16.5" customHeight="1" x14ac:dyDescent="0.3">
      <c r="A219" s="191">
        <v>3237</v>
      </c>
      <c r="B219" s="191" t="s">
        <v>173</v>
      </c>
      <c r="C219" s="104">
        <v>278.67</v>
      </c>
      <c r="D219" s="115">
        <v>700</v>
      </c>
      <c r="E219" s="115">
        <v>700</v>
      </c>
      <c r="F219" s="104">
        <v>318.48</v>
      </c>
      <c r="G219" s="175"/>
      <c r="H219" s="174"/>
      <c r="I219" s="91"/>
      <c r="J219" s="91"/>
    </row>
    <row r="220" spans="1:10" ht="25.5" customHeight="1" x14ac:dyDescent="0.3">
      <c r="A220" s="367" t="s">
        <v>192</v>
      </c>
      <c r="B220" s="367"/>
      <c r="C220" s="95">
        <f>C221</f>
        <v>0</v>
      </c>
      <c r="D220" s="113">
        <f t="shared" ref="D220:F221" si="105">D221</f>
        <v>454</v>
      </c>
      <c r="E220" s="113">
        <f t="shared" si="105"/>
        <v>454</v>
      </c>
      <c r="F220" s="95">
        <f t="shared" si="105"/>
        <v>0</v>
      </c>
      <c r="G220" s="182"/>
      <c r="H220" s="183">
        <f>F220/E220*100</f>
        <v>0</v>
      </c>
      <c r="I220" s="91"/>
      <c r="J220" s="91"/>
    </row>
    <row r="221" spans="1:10" ht="16.5" customHeight="1" x14ac:dyDescent="0.3">
      <c r="A221" s="196">
        <v>322</v>
      </c>
      <c r="B221" s="196" t="s">
        <v>106</v>
      </c>
      <c r="C221" s="79">
        <f>C222</f>
        <v>0</v>
      </c>
      <c r="D221" s="105">
        <f t="shared" si="105"/>
        <v>454</v>
      </c>
      <c r="E221" s="105">
        <f t="shared" si="105"/>
        <v>454</v>
      </c>
      <c r="F221" s="79">
        <f t="shared" si="105"/>
        <v>0</v>
      </c>
      <c r="G221" s="175"/>
      <c r="H221" s="174">
        <f>F221/E221*100</f>
        <v>0</v>
      </c>
      <c r="I221" s="91"/>
      <c r="J221" s="91"/>
    </row>
    <row r="222" spans="1:10" ht="16.5" customHeight="1" x14ac:dyDescent="0.3">
      <c r="A222" s="191">
        <v>32231</v>
      </c>
      <c r="B222" s="191" t="s">
        <v>193</v>
      </c>
      <c r="C222" s="104"/>
      <c r="D222" s="115">
        <v>454</v>
      </c>
      <c r="E222" s="115">
        <v>454</v>
      </c>
      <c r="F222" s="104">
        <v>0</v>
      </c>
      <c r="G222" s="175"/>
      <c r="H222" s="174"/>
      <c r="I222" s="91"/>
      <c r="J222" s="91"/>
    </row>
    <row r="223" spans="1:10" ht="36" customHeight="1" x14ac:dyDescent="0.3">
      <c r="A223" s="356" t="s">
        <v>206</v>
      </c>
      <c r="B223" s="357"/>
      <c r="C223" s="95">
        <f>C224</f>
        <v>382.08</v>
      </c>
      <c r="D223" s="95">
        <f t="shared" ref="D223:F223" si="106">D224</f>
        <v>43750</v>
      </c>
      <c r="E223" s="95">
        <f t="shared" si="106"/>
        <v>43750</v>
      </c>
      <c r="F223" s="95">
        <f t="shared" si="106"/>
        <v>7758.49</v>
      </c>
      <c r="G223" s="300">
        <f t="shared" si="78"/>
        <v>2030.5930695142379</v>
      </c>
      <c r="H223" s="183">
        <f>F223/E223*100</f>
        <v>17.733691428571426</v>
      </c>
      <c r="I223" s="91"/>
      <c r="J223" s="91"/>
    </row>
    <row r="224" spans="1:10" ht="17.25" customHeight="1" x14ac:dyDescent="0.3">
      <c r="A224" s="356" t="s">
        <v>194</v>
      </c>
      <c r="B224" s="357"/>
      <c r="C224" s="95">
        <f>C225+C245</f>
        <v>382.08</v>
      </c>
      <c r="D224" s="95">
        <f t="shared" ref="D224:F224" si="107">D225+D245</f>
        <v>43750</v>
      </c>
      <c r="E224" s="95">
        <f t="shared" si="107"/>
        <v>43750</v>
      </c>
      <c r="F224" s="95">
        <f t="shared" si="107"/>
        <v>7758.49</v>
      </c>
      <c r="G224" s="300">
        <f t="shared" si="78"/>
        <v>2030.5930695142379</v>
      </c>
      <c r="H224" s="183">
        <f>F224/E224*100</f>
        <v>17.733691428571426</v>
      </c>
      <c r="I224" s="91"/>
      <c r="J224" s="91"/>
    </row>
    <row r="225" spans="1:10" ht="16.5" customHeight="1" x14ac:dyDescent="0.3">
      <c r="A225" s="196">
        <v>32</v>
      </c>
      <c r="B225" s="196" t="s">
        <v>10</v>
      </c>
      <c r="C225" s="79">
        <f>C226+C229+C233+C243</f>
        <v>382.08</v>
      </c>
      <c r="D225" s="79">
        <f>D226+D229+D233+D243</f>
        <v>40250</v>
      </c>
      <c r="E225" s="79">
        <f>E226+E229+E233+E243</f>
        <v>40250</v>
      </c>
      <c r="F225" s="79">
        <f>F226+F229+F233+F243</f>
        <v>7758.49</v>
      </c>
      <c r="G225" s="301">
        <f t="shared" si="78"/>
        <v>2030.5930695142379</v>
      </c>
      <c r="H225" s="174">
        <f t="shared" ref="H225:H285" si="108">F225/E225*100</f>
        <v>19.275751552795032</v>
      </c>
      <c r="I225" s="91"/>
      <c r="J225" s="91"/>
    </row>
    <row r="226" spans="1:10" ht="16.5" customHeight="1" x14ac:dyDescent="0.3">
      <c r="A226" s="196">
        <v>321</v>
      </c>
      <c r="B226" s="196" t="s">
        <v>25</v>
      </c>
      <c r="C226" s="79">
        <f>C227+C228</f>
        <v>0</v>
      </c>
      <c r="D226" s="105">
        <f t="shared" ref="D226:F226" si="109">D227+D228</f>
        <v>0</v>
      </c>
      <c r="E226" s="105">
        <f t="shared" si="109"/>
        <v>0</v>
      </c>
      <c r="F226" s="79">
        <f t="shared" si="109"/>
        <v>0</v>
      </c>
      <c r="G226" s="173"/>
      <c r="H226" s="174"/>
      <c r="I226" s="91"/>
      <c r="J226" s="91"/>
    </row>
    <row r="227" spans="1:10" ht="16.5" customHeight="1" x14ac:dyDescent="0.3">
      <c r="A227" s="191">
        <v>3211</v>
      </c>
      <c r="B227" s="191" t="s">
        <v>26</v>
      </c>
      <c r="C227" s="104">
        <v>0</v>
      </c>
      <c r="D227" s="115">
        <v>0</v>
      </c>
      <c r="E227" s="115">
        <v>0</v>
      </c>
      <c r="F227" s="104">
        <v>0</v>
      </c>
      <c r="G227" s="173"/>
      <c r="H227" s="174"/>
      <c r="I227" s="91"/>
      <c r="J227" s="91"/>
    </row>
    <row r="228" spans="1:10" ht="16.5" customHeight="1" x14ac:dyDescent="0.3">
      <c r="A228" s="191">
        <v>3213</v>
      </c>
      <c r="B228" s="191" t="s">
        <v>75</v>
      </c>
      <c r="C228" s="104">
        <v>0</v>
      </c>
      <c r="D228" s="115">
        <v>0</v>
      </c>
      <c r="E228" s="115">
        <v>0</v>
      </c>
      <c r="F228" s="104">
        <v>0</v>
      </c>
      <c r="G228" s="173"/>
      <c r="H228" s="174"/>
      <c r="I228" s="91"/>
      <c r="J228" s="91"/>
    </row>
    <row r="229" spans="1:10" ht="16.5" customHeight="1" x14ac:dyDescent="0.3">
      <c r="A229" s="196">
        <v>322</v>
      </c>
      <c r="B229" s="196" t="s">
        <v>106</v>
      </c>
      <c r="C229" s="79">
        <f>C230+C231+C232</f>
        <v>0</v>
      </c>
      <c r="D229" s="79">
        <f t="shared" ref="D229:F229" si="110">D230+D231+D232</f>
        <v>0</v>
      </c>
      <c r="E229" s="79">
        <f t="shared" si="110"/>
        <v>0</v>
      </c>
      <c r="F229" s="79">
        <f t="shared" si="110"/>
        <v>0</v>
      </c>
      <c r="G229" s="173"/>
      <c r="H229" s="174"/>
      <c r="I229" s="91"/>
      <c r="J229" s="91"/>
    </row>
    <row r="230" spans="1:10" ht="16.5" customHeight="1" x14ac:dyDescent="0.3">
      <c r="A230" s="191">
        <v>3221</v>
      </c>
      <c r="B230" s="191" t="s">
        <v>107</v>
      </c>
      <c r="C230" s="104">
        <v>0</v>
      </c>
      <c r="D230" s="115">
        <v>0</v>
      </c>
      <c r="E230" s="115">
        <v>0</v>
      </c>
      <c r="F230" s="104">
        <v>0</v>
      </c>
      <c r="G230" s="173"/>
      <c r="H230" s="174"/>
      <c r="I230" s="91"/>
      <c r="J230" s="91"/>
    </row>
    <row r="231" spans="1:10" ht="16.5" customHeight="1" x14ac:dyDescent="0.3">
      <c r="A231" s="191">
        <v>3223</v>
      </c>
      <c r="B231" s="191" t="s">
        <v>77</v>
      </c>
      <c r="C231" s="104">
        <v>0</v>
      </c>
      <c r="D231" s="115">
        <v>0</v>
      </c>
      <c r="E231" s="115">
        <v>0</v>
      </c>
      <c r="F231" s="104">
        <v>0</v>
      </c>
      <c r="G231" s="173"/>
      <c r="H231" s="174"/>
      <c r="I231" s="91"/>
      <c r="J231" s="91"/>
    </row>
    <row r="232" spans="1:10" ht="16.5" customHeight="1" x14ac:dyDescent="0.3">
      <c r="A232" s="191">
        <v>3225</v>
      </c>
      <c r="B232" s="191" t="s">
        <v>109</v>
      </c>
      <c r="C232" s="104">
        <v>0</v>
      </c>
      <c r="D232" s="115">
        <v>0</v>
      </c>
      <c r="E232" s="115">
        <v>0</v>
      </c>
      <c r="F232" s="104">
        <v>0</v>
      </c>
      <c r="G232" s="173"/>
      <c r="H232" s="174"/>
      <c r="I232" s="91"/>
      <c r="J232" s="91"/>
    </row>
    <row r="233" spans="1:10" ht="16.5" customHeight="1" x14ac:dyDescent="0.3">
      <c r="A233" s="196">
        <v>323</v>
      </c>
      <c r="B233" s="196" t="s">
        <v>110</v>
      </c>
      <c r="C233" s="79">
        <f>C234+C235+C236+C237+C238+C240+C241+C242+C239</f>
        <v>382.08</v>
      </c>
      <c r="D233" s="79">
        <f>D234+D235+D236+D237+D238+D240+D241+D242+D239</f>
        <v>39250</v>
      </c>
      <c r="E233" s="79">
        <f>E234+E235+E236+E237+E238+E240+E241+E242+E239</f>
        <v>39250</v>
      </c>
      <c r="F233" s="79">
        <f>F234+F235+F236+F237+F238+F240+F241+F242+F239</f>
        <v>7758.49</v>
      </c>
      <c r="G233" s="173"/>
      <c r="H233" s="174"/>
      <c r="I233" s="91"/>
      <c r="J233" s="91"/>
    </row>
    <row r="234" spans="1:10" ht="16.5" customHeight="1" x14ac:dyDescent="0.3">
      <c r="A234" s="191">
        <v>3231</v>
      </c>
      <c r="B234" s="191" t="s">
        <v>111</v>
      </c>
      <c r="C234" s="104">
        <v>0</v>
      </c>
      <c r="D234" s="115">
        <v>0</v>
      </c>
      <c r="E234" s="115">
        <v>0</v>
      </c>
      <c r="F234" s="104">
        <v>0</v>
      </c>
      <c r="G234" s="173"/>
      <c r="H234" s="174"/>
      <c r="I234" s="91"/>
      <c r="J234" s="91"/>
    </row>
    <row r="235" spans="1:10" ht="16.5" customHeight="1" x14ac:dyDescent="0.3">
      <c r="A235" s="191">
        <v>3232</v>
      </c>
      <c r="B235" s="191" t="s">
        <v>112</v>
      </c>
      <c r="C235" s="104">
        <v>0</v>
      </c>
      <c r="D235" s="115">
        <v>8500</v>
      </c>
      <c r="E235" s="115">
        <v>8500</v>
      </c>
      <c r="F235" s="104">
        <v>7312.73</v>
      </c>
      <c r="G235" s="173"/>
      <c r="H235" s="174"/>
      <c r="I235" s="91"/>
      <c r="J235" s="91"/>
    </row>
    <row r="236" spans="1:10" ht="16.5" hidden="1" customHeight="1" x14ac:dyDescent="0.3">
      <c r="A236" s="191">
        <v>3233</v>
      </c>
      <c r="B236" s="197" t="s">
        <v>79</v>
      </c>
      <c r="C236" s="104"/>
      <c r="D236" s="115"/>
      <c r="E236" s="115"/>
      <c r="F236" s="104"/>
      <c r="G236" s="173"/>
      <c r="H236" s="174"/>
      <c r="I236" s="91"/>
      <c r="J236" s="91"/>
    </row>
    <row r="237" spans="1:10" ht="16.5" customHeight="1" x14ac:dyDescent="0.3">
      <c r="A237" s="191">
        <v>32355</v>
      </c>
      <c r="B237" s="191" t="s">
        <v>204</v>
      </c>
      <c r="C237" s="104">
        <v>0</v>
      </c>
      <c r="D237" s="115">
        <v>30000</v>
      </c>
      <c r="E237" s="115">
        <v>30000</v>
      </c>
      <c r="F237" s="104">
        <v>0</v>
      </c>
      <c r="G237" s="173"/>
      <c r="H237" s="174"/>
      <c r="I237" s="91"/>
      <c r="J237" s="91"/>
    </row>
    <row r="238" spans="1:10" ht="16.5" hidden="1" customHeight="1" x14ac:dyDescent="0.3">
      <c r="A238" s="191">
        <v>3236</v>
      </c>
      <c r="B238" s="191" t="s">
        <v>113</v>
      </c>
      <c r="C238" s="104"/>
      <c r="D238" s="115"/>
      <c r="E238" s="115"/>
      <c r="F238" s="104"/>
      <c r="G238" s="173"/>
      <c r="H238" s="174"/>
      <c r="I238" s="91"/>
      <c r="J238" s="91"/>
    </row>
    <row r="239" spans="1:10" ht="16.5" hidden="1" customHeight="1" x14ac:dyDescent="0.3">
      <c r="A239" s="191">
        <v>3237</v>
      </c>
      <c r="B239" s="191" t="s">
        <v>114</v>
      </c>
      <c r="C239" s="104"/>
      <c r="D239" s="115"/>
      <c r="E239" s="115"/>
      <c r="F239" s="104"/>
      <c r="G239" s="173"/>
      <c r="H239" s="174"/>
      <c r="I239" s="91"/>
      <c r="J239" s="91"/>
    </row>
    <row r="240" spans="1:10" ht="16.5" hidden="1" customHeight="1" x14ac:dyDescent="0.3">
      <c r="A240" s="191">
        <v>3238</v>
      </c>
      <c r="B240" s="191" t="s">
        <v>81</v>
      </c>
      <c r="C240" s="104"/>
      <c r="D240" s="115"/>
      <c r="E240" s="115"/>
      <c r="F240" s="104"/>
      <c r="G240" s="173"/>
      <c r="H240" s="174"/>
      <c r="I240" s="91"/>
      <c r="J240" s="91"/>
    </row>
    <row r="241" spans="1:10" ht="16.5" customHeight="1" x14ac:dyDescent="0.3">
      <c r="A241" s="191">
        <v>3237</v>
      </c>
      <c r="B241" s="191" t="s">
        <v>147</v>
      </c>
      <c r="C241" s="104">
        <v>382.08</v>
      </c>
      <c r="D241" s="115">
        <v>750</v>
      </c>
      <c r="E241" s="115">
        <v>750</v>
      </c>
      <c r="F241" s="104">
        <v>445.76</v>
      </c>
      <c r="G241" s="173"/>
      <c r="H241" s="174"/>
      <c r="I241" s="91"/>
      <c r="J241" s="91"/>
    </row>
    <row r="242" spans="1:10" ht="16.5" customHeight="1" x14ac:dyDescent="0.3">
      <c r="A242" s="191">
        <v>3239</v>
      </c>
      <c r="B242" s="191" t="s">
        <v>82</v>
      </c>
      <c r="C242" s="104">
        <v>0</v>
      </c>
      <c r="D242" s="115">
        <v>0</v>
      </c>
      <c r="E242" s="115">
        <v>0</v>
      </c>
      <c r="F242" s="104">
        <v>0</v>
      </c>
      <c r="G242" s="173"/>
      <c r="H242" s="174"/>
      <c r="I242" s="91"/>
      <c r="J242" s="91"/>
    </row>
    <row r="243" spans="1:10" ht="16.5" customHeight="1" x14ac:dyDescent="0.3">
      <c r="A243" s="196">
        <v>329</v>
      </c>
      <c r="B243" s="196" t="s">
        <v>110</v>
      </c>
      <c r="C243" s="79">
        <f>C244</f>
        <v>0</v>
      </c>
      <c r="D243" s="79">
        <f t="shared" ref="D243:F243" si="111">D244</f>
        <v>1000</v>
      </c>
      <c r="E243" s="79">
        <f t="shared" si="111"/>
        <v>1000</v>
      </c>
      <c r="F243" s="79">
        <f t="shared" si="111"/>
        <v>0</v>
      </c>
      <c r="G243" s="173"/>
      <c r="H243" s="174"/>
      <c r="I243" s="91"/>
      <c r="J243" s="91"/>
    </row>
    <row r="244" spans="1:10" ht="16.5" customHeight="1" x14ac:dyDescent="0.3">
      <c r="A244" s="191">
        <v>3299</v>
      </c>
      <c r="B244" s="191" t="s">
        <v>116</v>
      </c>
      <c r="C244" s="104">
        <v>0</v>
      </c>
      <c r="D244" s="115">
        <v>1000</v>
      </c>
      <c r="E244" s="115">
        <v>1000</v>
      </c>
      <c r="F244" s="104">
        <v>0</v>
      </c>
      <c r="G244" s="173"/>
      <c r="H244" s="174"/>
      <c r="I244" s="91"/>
      <c r="J244" s="91"/>
    </row>
    <row r="245" spans="1:10" ht="16.5" customHeight="1" x14ac:dyDescent="0.3">
      <c r="A245" s="196">
        <v>42</v>
      </c>
      <c r="B245" s="196" t="s">
        <v>115</v>
      </c>
      <c r="C245" s="79">
        <f>C246+C247</f>
        <v>0</v>
      </c>
      <c r="D245" s="79">
        <f t="shared" ref="D245:F245" si="112">D246+D247</f>
        <v>3500</v>
      </c>
      <c r="E245" s="79">
        <f t="shared" si="112"/>
        <v>3500</v>
      </c>
      <c r="F245" s="79">
        <f t="shared" si="112"/>
        <v>0</v>
      </c>
      <c r="G245" s="173" t="e">
        <f t="shared" ref="G245:G264" si="113">F245/C245*100</f>
        <v>#DIV/0!</v>
      </c>
      <c r="H245" s="174">
        <f t="shared" si="108"/>
        <v>0</v>
      </c>
      <c r="I245" s="91"/>
      <c r="J245" s="91"/>
    </row>
    <row r="246" spans="1:10" ht="16.5" customHeight="1" x14ac:dyDescent="0.3">
      <c r="A246" s="200">
        <v>4221</v>
      </c>
      <c r="B246" s="201" t="s">
        <v>86</v>
      </c>
      <c r="C246" s="104">
        <v>0</v>
      </c>
      <c r="D246" s="115">
        <v>0</v>
      </c>
      <c r="E246" s="115">
        <v>0</v>
      </c>
      <c r="F246" s="104">
        <v>0</v>
      </c>
      <c r="G246" s="173"/>
      <c r="H246" s="174"/>
      <c r="I246" s="91"/>
      <c r="J246" s="91"/>
    </row>
    <row r="247" spans="1:10" ht="16.5" customHeight="1" x14ac:dyDescent="0.3">
      <c r="A247" s="200">
        <v>4227</v>
      </c>
      <c r="B247" s="201" t="s">
        <v>119</v>
      </c>
      <c r="C247" s="104">
        <v>0</v>
      </c>
      <c r="D247" s="115">
        <v>3500</v>
      </c>
      <c r="E247" s="115">
        <v>3500</v>
      </c>
      <c r="F247" s="104">
        <v>0</v>
      </c>
      <c r="G247" s="173"/>
      <c r="H247" s="174"/>
      <c r="I247" s="91"/>
      <c r="J247" s="91"/>
    </row>
    <row r="248" spans="1:10" ht="16.5" hidden="1" customHeight="1" x14ac:dyDescent="0.3">
      <c r="A248" s="196">
        <v>34</v>
      </c>
      <c r="B248" s="196" t="s">
        <v>43</v>
      </c>
      <c r="C248" s="79">
        <f>C249</f>
        <v>0</v>
      </c>
      <c r="D248" s="105">
        <f t="shared" ref="D248:F248" si="114">D249</f>
        <v>0</v>
      </c>
      <c r="E248" s="105">
        <f t="shared" si="114"/>
        <v>0</v>
      </c>
      <c r="F248" s="79">
        <f t="shared" si="114"/>
        <v>0</v>
      </c>
      <c r="G248" s="182" t="e">
        <f t="shared" si="113"/>
        <v>#DIV/0!</v>
      </c>
      <c r="H248" s="183" t="e">
        <f t="shared" si="108"/>
        <v>#DIV/0!</v>
      </c>
      <c r="I248" s="91"/>
      <c r="J248" s="91"/>
    </row>
    <row r="249" spans="1:10" ht="16.5" hidden="1" customHeight="1" x14ac:dyDescent="0.3">
      <c r="A249" s="191">
        <v>3431</v>
      </c>
      <c r="B249" s="191" t="s">
        <v>117</v>
      </c>
      <c r="C249" s="104"/>
      <c r="D249" s="115"/>
      <c r="E249" s="115"/>
      <c r="F249" s="104"/>
      <c r="G249" s="182" t="e">
        <f t="shared" si="113"/>
        <v>#DIV/0!</v>
      </c>
      <c r="H249" s="183" t="e">
        <f t="shared" si="108"/>
        <v>#DIV/0!</v>
      </c>
      <c r="I249" s="91"/>
      <c r="J249" s="91"/>
    </row>
    <row r="250" spans="1:10" ht="16.5" hidden="1" customHeight="1" x14ac:dyDescent="0.3">
      <c r="A250" s="198">
        <v>4</v>
      </c>
      <c r="B250" s="199" t="s">
        <v>5</v>
      </c>
      <c r="C250" s="79">
        <f>C251</f>
        <v>0</v>
      </c>
      <c r="D250" s="105">
        <f t="shared" ref="D250:F250" si="115">D251</f>
        <v>0</v>
      </c>
      <c r="E250" s="105">
        <f t="shared" si="115"/>
        <v>0</v>
      </c>
      <c r="F250" s="79">
        <f t="shared" si="115"/>
        <v>0</v>
      </c>
      <c r="G250" s="182" t="e">
        <f t="shared" si="113"/>
        <v>#DIV/0!</v>
      </c>
      <c r="H250" s="183" t="e">
        <f t="shared" si="108"/>
        <v>#DIV/0!</v>
      </c>
      <c r="I250" s="91"/>
      <c r="J250" s="91"/>
    </row>
    <row r="251" spans="1:10" ht="16.5" hidden="1" customHeight="1" x14ac:dyDescent="0.3">
      <c r="A251" s="200">
        <v>4227</v>
      </c>
      <c r="B251" s="201" t="s">
        <v>119</v>
      </c>
      <c r="C251" s="104"/>
      <c r="D251" s="115"/>
      <c r="E251" s="115"/>
      <c r="F251" s="104"/>
      <c r="G251" s="182" t="e">
        <f t="shared" si="113"/>
        <v>#DIV/0!</v>
      </c>
      <c r="H251" s="183" t="e">
        <f t="shared" si="108"/>
        <v>#DIV/0!</v>
      </c>
      <c r="I251" s="91"/>
      <c r="J251" s="91"/>
    </row>
    <row r="252" spans="1:10" ht="21" customHeight="1" x14ac:dyDescent="0.3">
      <c r="A252" s="359" t="s">
        <v>184</v>
      </c>
      <c r="B252" s="359"/>
      <c r="C252" s="103">
        <f>C253+C260</f>
        <v>22145.659999999996</v>
      </c>
      <c r="D252" s="114">
        <f>D253+D260</f>
        <v>0</v>
      </c>
      <c r="E252" s="114">
        <f>E253+E260</f>
        <v>0</v>
      </c>
      <c r="F252" s="103">
        <f>F253+F260</f>
        <v>0</v>
      </c>
      <c r="G252" s="114">
        <f t="shared" si="113"/>
        <v>0</v>
      </c>
      <c r="H252" s="303" t="e">
        <f t="shared" si="108"/>
        <v>#DIV/0!</v>
      </c>
      <c r="I252" s="91"/>
      <c r="J252" s="91"/>
    </row>
    <row r="253" spans="1:10" ht="16.5" customHeight="1" x14ac:dyDescent="0.3">
      <c r="A253" s="190">
        <v>31</v>
      </c>
      <c r="B253" s="190" t="s">
        <v>4</v>
      </c>
      <c r="C253" s="79">
        <f>C254+C256+C258</f>
        <v>20983.379999999997</v>
      </c>
      <c r="D253" s="105">
        <f>D254+D256+D258</f>
        <v>0</v>
      </c>
      <c r="E253" s="105">
        <f>E254+E256+E258</f>
        <v>0</v>
      </c>
      <c r="F253" s="79">
        <f>F254+F256+F258</f>
        <v>0</v>
      </c>
      <c r="G253" s="173">
        <f t="shared" si="113"/>
        <v>0</v>
      </c>
      <c r="H253" s="174" t="e">
        <f t="shared" si="108"/>
        <v>#DIV/0!</v>
      </c>
      <c r="I253" s="91"/>
      <c r="J253" s="91"/>
    </row>
    <row r="254" spans="1:10" ht="16.5" customHeight="1" x14ac:dyDescent="0.3">
      <c r="A254" s="190">
        <v>311</v>
      </c>
      <c r="B254" s="190" t="s">
        <v>101</v>
      </c>
      <c r="C254" s="79">
        <f>C255</f>
        <v>16208.88</v>
      </c>
      <c r="D254" s="105">
        <f t="shared" ref="D254:F254" si="116">D255</f>
        <v>0</v>
      </c>
      <c r="E254" s="105">
        <f t="shared" si="116"/>
        <v>0</v>
      </c>
      <c r="F254" s="79">
        <f t="shared" si="116"/>
        <v>0</v>
      </c>
      <c r="G254" s="173"/>
      <c r="H254" s="174"/>
      <c r="I254" s="91"/>
      <c r="J254" s="91"/>
    </row>
    <row r="255" spans="1:10" ht="16.5" customHeight="1" x14ac:dyDescent="0.3">
      <c r="A255" s="200">
        <v>3111</v>
      </c>
      <c r="B255" s="200" t="s">
        <v>24</v>
      </c>
      <c r="C255" s="104">
        <v>16208.88</v>
      </c>
      <c r="D255" s="115"/>
      <c r="E255" s="115"/>
      <c r="F255" s="104"/>
      <c r="G255" s="173"/>
      <c r="H255" s="174"/>
      <c r="I255" s="91"/>
      <c r="J255" s="91"/>
    </row>
    <row r="256" spans="1:10" ht="16.5" customHeight="1" x14ac:dyDescent="0.3">
      <c r="A256" s="196">
        <v>312</v>
      </c>
      <c r="B256" s="196" t="s">
        <v>70</v>
      </c>
      <c r="C256" s="79">
        <f>C257</f>
        <v>2100</v>
      </c>
      <c r="D256" s="105">
        <f t="shared" ref="D256:F256" si="117">D257</f>
        <v>0</v>
      </c>
      <c r="E256" s="105">
        <f t="shared" si="117"/>
        <v>0</v>
      </c>
      <c r="F256" s="79">
        <f t="shared" si="117"/>
        <v>0</v>
      </c>
      <c r="G256" s="173"/>
      <c r="H256" s="174"/>
      <c r="I256" s="91"/>
      <c r="J256" s="91"/>
    </row>
    <row r="257" spans="1:10" ht="16.5" customHeight="1" x14ac:dyDescent="0.3">
      <c r="A257" s="191">
        <v>3121</v>
      </c>
      <c r="B257" s="191" t="s">
        <v>70</v>
      </c>
      <c r="C257" s="104">
        <v>2100</v>
      </c>
      <c r="D257" s="115"/>
      <c r="E257" s="115"/>
      <c r="F257" s="104"/>
      <c r="G257" s="173"/>
      <c r="H257" s="174"/>
      <c r="I257" s="91"/>
      <c r="J257" s="91"/>
    </row>
    <row r="258" spans="1:10" ht="16.5" customHeight="1" x14ac:dyDescent="0.3">
      <c r="A258" s="196">
        <v>313</v>
      </c>
      <c r="B258" s="196" t="s">
        <v>73</v>
      </c>
      <c r="C258" s="79">
        <f>C259</f>
        <v>2674.5</v>
      </c>
      <c r="D258" s="105">
        <f t="shared" ref="D258:F258" si="118">D259</f>
        <v>0</v>
      </c>
      <c r="E258" s="105">
        <f t="shared" si="118"/>
        <v>0</v>
      </c>
      <c r="F258" s="79">
        <f t="shared" si="118"/>
        <v>0</v>
      </c>
      <c r="G258" s="173"/>
      <c r="H258" s="174"/>
      <c r="I258" s="91"/>
      <c r="J258" s="91"/>
    </row>
    <row r="259" spans="1:10" ht="16.5" customHeight="1" x14ac:dyDescent="0.3">
      <c r="A259" s="191">
        <v>3132</v>
      </c>
      <c r="B259" s="191" t="s">
        <v>104</v>
      </c>
      <c r="C259" s="104">
        <v>2674.5</v>
      </c>
      <c r="D259" s="115"/>
      <c r="E259" s="115"/>
      <c r="F259" s="104"/>
      <c r="G259" s="173"/>
      <c r="H259" s="174"/>
      <c r="I259" s="91"/>
      <c r="J259" s="91"/>
    </row>
    <row r="260" spans="1:10" ht="16.5" customHeight="1" x14ac:dyDescent="0.3">
      <c r="A260" s="196">
        <v>32</v>
      </c>
      <c r="B260" s="196" t="s">
        <v>10</v>
      </c>
      <c r="C260" s="79">
        <f>C261</f>
        <v>1162.28</v>
      </c>
      <c r="D260" s="105">
        <f t="shared" ref="D260:E260" si="119">D261</f>
        <v>0</v>
      </c>
      <c r="E260" s="105">
        <f t="shared" si="119"/>
        <v>0</v>
      </c>
      <c r="F260" s="79">
        <f t="shared" ref="F260" si="120">F261</f>
        <v>0</v>
      </c>
      <c r="G260" s="173">
        <f t="shared" si="113"/>
        <v>0</v>
      </c>
      <c r="H260" s="174" t="e">
        <f t="shared" si="108"/>
        <v>#DIV/0!</v>
      </c>
      <c r="I260" s="91"/>
      <c r="J260" s="91"/>
    </row>
    <row r="261" spans="1:10" ht="16.5" customHeight="1" x14ac:dyDescent="0.3">
      <c r="A261" s="196">
        <v>321</v>
      </c>
      <c r="B261" s="196" t="s">
        <v>25</v>
      </c>
      <c r="C261" s="79">
        <f>C262+C263</f>
        <v>1162.28</v>
      </c>
      <c r="D261" s="105">
        <f t="shared" ref="D261:E261" si="121">D262+D263</f>
        <v>0</v>
      </c>
      <c r="E261" s="105">
        <f t="shared" si="121"/>
        <v>0</v>
      </c>
      <c r="F261" s="79">
        <f t="shared" ref="F261" si="122">F262+F263</f>
        <v>0</v>
      </c>
      <c r="G261" s="173"/>
      <c r="H261" s="174"/>
      <c r="I261" s="91"/>
      <c r="J261" s="91"/>
    </row>
    <row r="262" spans="1:10" ht="16.5" customHeight="1" x14ac:dyDescent="0.3">
      <c r="A262" s="191">
        <v>3211</v>
      </c>
      <c r="B262" s="191" t="s">
        <v>26</v>
      </c>
      <c r="C262" s="104">
        <v>150</v>
      </c>
      <c r="D262" s="115"/>
      <c r="E262" s="115"/>
      <c r="F262" s="104"/>
      <c r="G262" s="173"/>
      <c r="H262" s="174"/>
      <c r="I262" s="91"/>
      <c r="J262" s="91"/>
    </row>
    <row r="263" spans="1:10" ht="16.5" customHeight="1" x14ac:dyDescent="0.3">
      <c r="A263" s="191">
        <v>3212</v>
      </c>
      <c r="B263" s="191" t="s">
        <v>105</v>
      </c>
      <c r="C263" s="104">
        <v>1012.28</v>
      </c>
      <c r="D263" s="115"/>
      <c r="E263" s="115"/>
      <c r="F263" s="104"/>
      <c r="G263" s="173"/>
      <c r="H263" s="174"/>
      <c r="I263" s="91"/>
      <c r="J263" s="91"/>
    </row>
    <row r="264" spans="1:10" ht="21" customHeight="1" x14ac:dyDescent="0.3">
      <c r="A264" s="360" t="s">
        <v>198</v>
      </c>
      <c r="B264" s="360"/>
      <c r="C264" s="279">
        <f>C265+C277+C289</f>
        <v>0</v>
      </c>
      <c r="D264" s="279">
        <f t="shared" ref="D264:F264" si="123">D265+D277+D289</f>
        <v>48079.959999999992</v>
      </c>
      <c r="E264" s="279">
        <f t="shared" si="123"/>
        <v>50769.8</v>
      </c>
      <c r="F264" s="279">
        <f t="shared" si="123"/>
        <v>25601.340000000004</v>
      </c>
      <c r="G264" s="279" t="e">
        <f t="shared" si="113"/>
        <v>#DIV/0!</v>
      </c>
      <c r="H264" s="304">
        <f t="shared" si="108"/>
        <v>50.426316432209703</v>
      </c>
      <c r="I264" s="91"/>
      <c r="J264" s="91"/>
    </row>
    <row r="265" spans="1:10" ht="20.25" customHeight="1" x14ac:dyDescent="0.3">
      <c r="A265" s="358" t="s">
        <v>195</v>
      </c>
      <c r="B265" s="358"/>
      <c r="C265" s="281">
        <f>C266+C273</f>
        <v>0</v>
      </c>
      <c r="D265" s="281">
        <f t="shared" ref="D265:F265" si="124">D266+D273</f>
        <v>5151.08</v>
      </c>
      <c r="E265" s="281">
        <f t="shared" si="124"/>
        <v>5439.26</v>
      </c>
      <c r="F265" s="281">
        <f t="shared" si="124"/>
        <v>2742.84</v>
      </c>
      <c r="G265" s="182">
        <v>0</v>
      </c>
      <c r="H265" s="183">
        <f t="shared" si="108"/>
        <v>50.426712457209256</v>
      </c>
      <c r="I265" s="91"/>
      <c r="J265" s="91"/>
    </row>
    <row r="266" spans="1:10" x14ac:dyDescent="0.3">
      <c r="A266" s="190">
        <v>31</v>
      </c>
      <c r="B266" s="190" t="s">
        <v>4</v>
      </c>
      <c r="C266" s="280">
        <f>C267+C269+C271</f>
        <v>0</v>
      </c>
      <c r="D266" s="280">
        <f>D267+D269+D271</f>
        <v>4826.8500000000004</v>
      </c>
      <c r="E266" s="280">
        <f t="shared" ref="E266:F266" si="125">E267+E269+E271</f>
        <v>5112.05</v>
      </c>
      <c r="F266" s="280">
        <f t="shared" si="125"/>
        <v>2598.96</v>
      </c>
      <c r="G266" s="173"/>
      <c r="H266" s="174">
        <f t="shared" si="108"/>
        <v>50.839878326698681</v>
      </c>
    </row>
    <row r="267" spans="1:10" x14ac:dyDescent="0.3">
      <c r="A267" s="190">
        <v>311</v>
      </c>
      <c r="B267" s="190" t="s">
        <v>101</v>
      </c>
      <c r="C267" s="280">
        <f>C268</f>
        <v>0</v>
      </c>
      <c r="D267" s="280">
        <f>D268</f>
        <v>4651.25</v>
      </c>
      <c r="E267" s="280">
        <f t="shared" ref="E267:F267" si="126">E268</f>
        <v>4920.7700000000004</v>
      </c>
      <c r="F267" s="280">
        <f t="shared" si="126"/>
        <v>2230.86</v>
      </c>
      <c r="G267" s="173"/>
      <c r="H267" s="174"/>
    </row>
    <row r="268" spans="1:10" x14ac:dyDescent="0.3">
      <c r="A268" s="200">
        <v>3111</v>
      </c>
      <c r="B268" s="200" t="s">
        <v>24</v>
      </c>
      <c r="C268" s="42">
        <v>0</v>
      </c>
      <c r="D268" s="42">
        <v>4651.25</v>
      </c>
      <c r="E268" s="42">
        <v>4920.7700000000004</v>
      </c>
      <c r="F268" s="42">
        <v>2230.86</v>
      </c>
      <c r="G268" s="173"/>
      <c r="H268" s="174"/>
    </row>
    <row r="269" spans="1:10" x14ac:dyDescent="0.3">
      <c r="A269" s="196">
        <v>312</v>
      </c>
      <c r="B269" s="196" t="s">
        <v>70</v>
      </c>
      <c r="C269" s="280">
        <f>C270</f>
        <v>0</v>
      </c>
      <c r="D269" s="280">
        <f>D270</f>
        <v>175.6</v>
      </c>
      <c r="E269" s="280">
        <f t="shared" ref="E269:F269" si="127">E270</f>
        <v>191.28</v>
      </c>
      <c r="F269" s="280">
        <f t="shared" si="127"/>
        <v>0</v>
      </c>
      <c r="G269" s="173"/>
      <c r="H269" s="174"/>
    </row>
    <row r="270" spans="1:10" x14ac:dyDescent="0.3">
      <c r="A270" s="191">
        <v>3121</v>
      </c>
      <c r="B270" s="191" t="s">
        <v>70</v>
      </c>
      <c r="C270" s="42">
        <v>0</v>
      </c>
      <c r="D270" s="42">
        <v>175.6</v>
      </c>
      <c r="E270" s="42">
        <v>191.28</v>
      </c>
      <c r="F270" s="42">
        <v>0</v>
      </c>
      <c r="G270" s="173"/>
      <c r="H270" s="174"/>
    </row>
    <row r="271" spans="1:10" x14ac:dyDescent="0.3">
      <c r="A271" s="196">
        <v>313</v>
      </c>
      <c r="B271" s="196" t="s">
        <v>73</v>
      </c>
      <c r="C271" s="280">
        <v>0</v>
      </c>
      <c r="D271" s="280">
        <f>D272</f>
        <v>0</v>
      </c>
      <c r="E271" s="280">
        <f t="shared" ref="E271:F271" si="128">E272</f>
        <v>0</v>
      </c>
      <c r="F271" s="280">
        <f t="shared" si="128"/>
        <v>368.1</v>
      </c>
      <c r="G271" s="173"/>
      <c r="H271" s="174"/>
    </row>
    <row r="272" spans="1:10" x14ac:dyDescent="0.3">
      <c r="A272" s="191">
        <v>3132</v>
      </c>
      <c r="B272" s="191" t="s">
        <v>104</v>
      </c>
      <c r="C272" s="42">
        <v>0</v>
      </c>
      <c r="D272" s="42">
        <v>0</v>
      </c>
      <c r="E272" s="42">
        <v>0</v>
      </c>
      <c r="F272" s="42">
        <v>368.1</v>
      </c>
      <c r="G272" s="173"/>
      <c r="H272" s="174"/>
    </row>
    <row r="273" spans="1:8" x14ac:dyDescent="0.3">
      <c r="A273" s="196">
        <v>32</v>
      </c>
      <c r="B273" s="196" t="s">
        <v>10</v>
      </c>
      <c r="C273" s="280">
        <f>C274</f>
        <v>0</v>
      </c>
      <c r="D273" s="280">
        <f>D274</f>
        <v>324.23</v>
      </c>
      <c r="E273" s="280">
        <f t="shared" ref="E273:F273" si="129">E274</f>
        <v>327.20999999999998</v>
      </c>
      <c r="F273" s="280">
        <f t="shared" si="129"/>
        <v>143.88</v>
      </c>
      <c r="G273" s="173"/>
      <c r="H273" s="174">
        <f t="shared" si="108"/>
        <v>43.971761254240398</v>
      </c>
    </row>
    <row r="274" spans="1:8" x14ac:dyDescent="0.3">
      <c r="A274" s="196">
        <v>321</v>
      </c>
      <c r="B274" s="196" t="s">
        <v>25</v>
      </c>
      <c r="C274" s="280">
        <f>C275+C276</f>
        <v>0</v>
      </c>
      <c r="D274" s="280">
        <f>D275+D276</f>
        <v>324.23</v>
      </c>
      <c r="E274" s="280">
        <f t="shared" ref="E274:F274" si="130">E275+E276</f>
        <v>327.20999999999998</v>
      </c>
      <c r="F274" s="280">
        <f t="shared" si="130"/>
        <v>143.88</v>
      </c>
      <c r="G274" s="173"/>
      <c r="H274" s="174"/>
    </row>
    <row r="275" spans="1:8" x14ac:dyDescent="0.3">
      <c r="A275" s="191">
        <v>3211</v>
      </c>
      <c r="B275" s="191" t="s">
        <v>26</v>
      </c>
      <c r="C275" s="42">
        <v>0</v>
      </c>
      <c r="D275" s="42">
        <v>15.68</v>
      </c>
      <c r="E275" s="42">
        <v>15.68</v>
      </c>
      <c r="F275" s="42">
        <v>12.86</v>
      </c>
      <c r="G275" s="173"/>
      <c r="H275" s="174"/>
    </row>
    <row r="276" spans="1:8" x14ac:dyDescent="0.3">
      <c r="A276" s="191">
        <v>3212</v>
      </c>
      <c r="B276" s="191" t="s">
        <v>105</v>
      </c>
      <c r="C276" s="42">
        <v>0</v>
      </c>
      <c r="D276" s="42">
        <v>308.55</v>
      </c>
      <c r="E276" s="42">
        <v>311.52999999999997</v>
      </c>
      <c r="F276" s="42">
        <v>131.02000000000001</v>
      </c>
      <c r="G276" s="173"/>
      <c r="H276" s="174"/>
    </row>
    <row r="277" spans="1:8" ht="20.25" customHeight="1" x14ac:dyDescent="0.3">
      <c r="A277" s="358" t="s">
        <v>196</v>
      </c>
      <c r="B277" s="358"/>
      <c r="C277" s="281">
        <f>C278+C285</f>
        <v>0</v>
      </c>
      <c r="D277" s="281">
        <f>D278+D285</f>
        <v>6439.34</v>
      </c>
      <c r="E277" s="281">
        <f t="shared" ref="E277" si="131">E278+E285</f>
        <v>6799.58</v>
      </c>
      <c r="F277" s="281">
        <f t="shared" ref="F277" si="132">F278+F285</f>
        <v>3428.76</v>
      </c>
      <c r="G277" s="182">
        <v>0</v>
      </c>
      <c r="H277" s="183">
        <f t="shared" si="108"/>
        <v>50.426055726971377</v>
      </c>
    </row>
    <row r="278" spans="1:8" x14ac:dyDescent="0.3">
      <c r="A278" s="190">
        <v>31</v>
      </c>
      <c r="B278" s="190" t="s">
        <v>4</v>
      </c>
      <c r="C278" s="280">
        <f>C279+C281+C283</f>
        <v>0</v>
      </c>
      <c r="D278" s="280">
        <f>D279+D281+D283</f>
        <v>6034.02</v>
      </c>
      <c r="E278" s="280">
        <f t="shared" ref="E278" si="133">E279+E281+E283</f>
        <v>6390.53</v>
      </c>
      <c r="F278" s="280">
        <f t="shared" ref="F278" si="134">F279+F281+F283</f>
        <v>3248.9100000000003</v>
      </c>
      <c r="G278" s="173">
        <v>0</v>
      </c>
      <c r="H278" s="174">
        <f t="shared" si="108"/>
        <v>50.83944524163099</v>
      </c>
    </row>
    <row r="279" spans="1:8" x14ac:dyDescent="0.3">
      <c r="A279" s="190">
        <v>311</v>
      </c>
      <c r="B279" s="190" t="s">
        <v>101</v>
      </c>
      <c r="C279" s="280">
        <f>C280</f>
        <v>0</v>
      </c>
      <c r="D279" s="280">
        <f>D280</f>
        <v>5814.5</v>
      </c>
      <c r="E279" s="280">
        <f t="shared" ref="E279" si="135">E280</f>
        <v>6151.42</v>
      </c>
      <c r="F279" s="280">
        <f t="shared" ref="F279" si="136">F280</f>
        <v>2788.78</v>
      </c>
      <c r="G279" s="173"/>
      <c r="H279" s="174"/>
    </row>
    <row r="280" spans="1:8" x14ac:dyDescent="0.3">
      <c r="A280" s="200">
        <v>3111</v>
      </c>
      <c r="B280" s="200" t="s">
        <v>24</v>
      </c>
      <c r="C280" s="42">
        <v>0</v>
      </c>
      <c r="D280" s="42">
        <v>5814.5</v>
      </c>
      <c r="E280" s="42">
        <v>6151.42</v>
      </c>
      <c r="F280" s="42">
        <v>2788.78</v>
      </c>
      <c r="G280" s="173"/>
      <c r="H280" s="174"/>
    </row>
    <row r="281" spans="1:8" x14ac:dyDescent="0.3">
      <c r="A281" s="196">
        <v>312</v>
      </c>
      <c r="B281" s="196" t="s">
        <v>70</v>
      </c>
      <c r="C281" s="280">
        <f>C282</f>
        <v>0</v>
      </c>
      <c r="D281" s="280">
        <f>D282</f>
        <v>219.52</v>
      </c>
      <c r="E281" s="280">
        <f t="shared" ref="E281" si="137">E282</f>
        <v>239.11</v>
      </c>
      <c r="F281" s="280">
        <f t="shared" ref="F281" si="138">F282</f>
        <v>0</v>
      </c>
      <c r="G281" s="173"/>
      <c r="H281" s="174"/>
    </row>
    <row r="282" spans="1:8" x14ac:dyDescent="0.3">
      <c r="A282" s="191">
        <v>3121</v>
      </c>
      <c r="B282" s="191" t="s">
        <v>70</v>
      </c>
      <c r="C282" s="42">
        <v>0</v>
      </c>
      <c r="D282" s="42">
        <v>219.52</v>
      </c>
      <c r="E282" s="42">
        <v>239.11</v>
      </c>
      <c r="F282" s="42">
        <v>0</v>
      </c>
      <c r="G282" s="173"/>
      <c r="H282" s="174"/>
    </row>
    <row r="283" spans="1:8" x14ac:dyDescent="0.3">
      <c r="A283" s="196">
        <v>313</v>
      </c>
      <c r="B283" s="196" t="s">
        <v>73</v>
      </c>
      <c r="C283" s="280">
        <f>C284</f>
        <v>0</v>
      </c>
      <c r="D283" s="280">
        <f t="shared" ref="D283:F283" si="139">D284</f>
        <v>0</v>
      </c>
      <c r="E283" s="280">
        <f t="shared" si="139"/>
        <v>0</v>
      </c>
      <c r="F283" s="280">
        <f t="shared" si="139"/>
        <v>460.13</v>
      </c>
      <c r="G283" s="173"/>
      <c r="H283" s="174"/>
    </row>
    <row r="284" spans="1:8" x14ac:dyDescent="0.3">
      <c r="A284" s="191">
        <v>3132</v>
      </c>
      <c r="B284" s="191" t="s">
        <v>104</v>
      </c>
      <c r="C284" s="42">
        <v>0</v>
      </c>
      <c r="D284" s="42">
        <v>0</v>
      </c>
      <c r="E284" s="42">
        <v>0</v>
      </c>
      <c r="F284" s="42">
        <v>460.13</v>
      </c>
      <c r="G284" s="173"/>
      <c r="H284" s="174"/>
    </row>
    <row r="285" spans="1:8" x14ac:dyDescent="0.3">
      <c r="A285" s="196">
        <v>32</v>
      </c>
      <c r="B285" s="196" t="s">
        <v>10</v>
      </c>
      <c r="C285" s="280">
        <f>C286</f>
        <v>0</v>
      </c>
      <c r="D285" s="280">
        <f>D286</f>
        <v>405.32000000000005</v>
      </c>
      <c r="E285" s="280">
        <f t="shared" ref="E285" si="140">E286</f>
        <v>409.05</v>
      </c>
      <c r="F285" s="280">
        <f t="shared" ref="F285" si="141">F286</f>
        <v>179.85000000000002</v>
      </c>
      <c r="G285" s="173">
        <v>0</v>
      </c>
      <c r="H285" s="174">
        <f t="shared" si="108"/>
        <v>43.967730106343971</v>
      </c>
    </row>
    <row r="286" spans="1:8" x14ac:dyDescent="0.3">
      <c r="A286" s="196">
        <v>321</v>
      </c>
      <c r="B286" s="196" t="s">
        <v>25</v>
      </c>
      <c r="C286" s="280">
        <f>C287+C288</f>
        <v>0</v>
      </c>
      <c r="D286" s="280">
        <f>D287+D288</f>
        <v>405.32000000000005</v>
      </c>
      <c r="E286" s="280">
        <f t="shared" ref="E286" si="142">E287+E288</f>
        <v>409.05</v>
      </c>
      <c r="F286" s="280">
        <f t="shared" ref="F286" si="143">F287+F288</f>
        <v>179.85000000000002</v>
      </c>
      <c r="G286" s="173"/>
      <c r="H286" s="174"/>
    </row>
    <row r="287" spans="1:8" x14ac:dyDescent="0.3">
      <c r="A287" s="191">
        <v>3211</v>
      </c>
      <c r="B287" s="191" t="s">
        <v>26</v>
      </c>
      <c r="C287" s="42">
        <v>0</v>
      </c>
      <c r="D287" s="42">
        <v>19.600000000000001</v>
      </c>
      <c r="E287" s="42">
        <v>19.600000000000001</v>
      </c>
      <c r="F287" s="42">
        <v>16.079999999999998</v>
      </c>
      <c r="G287" s="173"/>
      <c r="H287" s="174"/>
    </row>
    <row r="288" spans="1:8" x14ac:dyDescent="0.3">
      <c r="A288" s="191">
        <v>3212</v>
      </c>
      <c r="B288" s="191" t="s">
        <v>105</v>
      </c>
      <c r="C288" s="42">
        <v>0</v>
      </c>
      <c r="D288" s="42">
        <v>385.72</v>
      </c>
      <c r="E288" s="42">
        <v>389.45</v>
      </c>
      <c r="F288" s="42">
        <v>163.77000000000001</v>
      </c>
      <c r="G288" s="173"/>
      <c r="H288" s="174"/>
    </row>
    <row r="289" spans="1:8" ht="20.25" customHeight="1" x14ac:dyDescent="0.3">
      <c r="A289" s="358" t="s">
        <v>197</v>
      </c>
      <c r="B289" s="358"/>
      <c r="C289" s="281">
        <f>C290+C297</f>
        <v>0</v>
      </c>
      <c r="D289" s="281">
        <f>D290+D297</f>
        <v>36489.539999999994</v>
      </c>
      <c r="E289" s="281">
        <f t="shared" ref="E289" si="144">E290+E297</f>
        <v>38530.960000000006</v>
      </c>
      <c r="F289" s="281">
        <f t="shared" ref="F289" si="145">F290+F297</f>
        <v>19429.740000000002</v>
      </c>
      <c r="G289" s="281">
        <v>0</v>
      </c>
      <c r="H289" s="305">
        <f t="shared" ref="H289:H297" si="146">F289/E289*100</f>
        <v>50.426306533758826</v>
      </c>
    </row>
    <row r="290" spans="1:8" x14ac:dyDescent="0.3">
      <c r="A290" s="190">
        <v>31</v>
      </c>
      <c r="B290" s="190" t="s">
        <v>4</v>
      </c>
      <c r="C290" s="280">
        <f>C291+C293+C295</f>
        <v>0</v>
      </c>
      <c r="D290" s="280">
        <f>D291+D293+D295</f>
        <v>34192.729999999996</v>
      </c>
      <c r="E290" s="280">
        <f t="shared" ref="E290" si="147">E291+E293+E295</f>
        <v>36213.020000000004</v>
      </c>
      <c r="F290" s="280">
        <f t="shared" ref="F290" si="148">F291+F293+F295</f>
        <v>18410.59</v>
      </c>
      <c r="G290" s="173"/>
      <c r="H290" s="174"/>
    </row>
    <row r="291" spans="1:8" x14ac:dyDescent="0.3">
      <c r="A291" s="190">
        <v>311</v>
      </c>
      <c r="B291" s="190" t="s">
        <v>101</v>
      </c>
      <c r="C291" s="280">
        <f>C292</f>
        <v>0</v>
      </c>
      <c r="D291" s="280">
        <f>D292</f>
        <v>32948.81</v>
      </c>
      <c r="E291" s="280">
        <f t="shared" ref="E291" si="149">E292</f>
        <v>34858.050000000003</v>
      </c>
      <c r="F291" s="280">
        <f t="shared" ref="F291" si="150">F292</f>
        <v>15803.06</v>
      </c>
      <c r="G291" s="173"/>
      <c r="H291" s="174"/>
    </row>
    <row r="292" spans="1:8" x14ac:dyDescent="0.3">
      <c r="A292" s="200">
        <v>3111</v>
      </c>
      <c r="B292" s="200" t="s">
        <v>24</v>
      </c>
      <c r="C292" s="42">
        <v>0</v>
      </c>
      <c r="D292" s="42">
        <v>32948.81</v>
      </c>
      <c r="E292" s="42">
        <v>34858.050000000003</v>
      </c>
      <c r="F292" s="42">
        <v>15803.06</v>
      </c>
      <c r="G292" s="173"/>
      <c r="H292" s="174"/>
    </row>
    <row r="293" spans="1:8" x14ac:dyDescent="0.3">
      <c r="A293" s="196">
        <v>312</v>
      </c>
      <c r="B293" s="196" t="s">
        <v>70</v>
      </c>
      <c r="C293" s="280">
        <f>C294</f>
        <v>0</v>
      </c>
      <c r="D293" s="280">
        <f>D294</f>
        <v>1243.92</v>
      </c>
      <c r="E293" s="280">
        <f t="shared" ref="E293" si="151">E294</f>
        <v>1354.97</v>
      </c>
      <c r="F293" s="280">
        <f t="shared" ref="F293" si="152">F294</f>
        <v>2607.5300000000002</v>
      </c>
      <c r="G293" s="173"/>
      <c r="H293" s="174"/>
    </row>
    <row r="294" spans="1:8" x14ac:dyDescent="0.3">
      <c r="A294" s="191">
        <v>3121</v>
      </c>
      <c r="B294" s="191" t="s">
        <v>70</v>
      </c>
      <c r="C294" s="42">
        <v>0</v>
      </c>
      <c r="D294" s="42">
        <v>1243.92</v>
      </c>
      <c r="E294" s="42">
        <v>1354.97</v>
      </c>
      <c r="F294" s="42">
        <v>2607.5300000000002</v>
      </c>
      <c r="G294" s="173"/>
      <c r="H294" s="174"/>
    </row>
    <row r="295" spans="1:8" x14ac:dyDescent="0.3">
      <c r="A295" s="196">
        <v>313</v>
      </c>
      <c r="B295" s="196" t="s">
        <v>73</v>
      </c>
      <c r="C295" s="280">
        <v>0</v>
      </c>
      <c r="D295" s="280">
        <f>D296</f>
        <v>0</v>
      </c>
      <c r="E295" s="280">
        <f t="shared" ref="E295" si="153">E296</f>
        <v>0</v>
      </c>
      <c r="F295" s="280">
        <f t="shared" ref="F295" si="154">F296</f>
        <v>0</v>
      </c>
      <c r="G295" s="173"/>
      <c r="H295" s="174"/>
    </row>
    <row r="296" spans="1:8" x14ac:dyDescent="0.3">
      <c r="A296" s="191">
        <v>3132</v>
      </c>
      <c r="B296" s="191" t="s">
        <v>104</v>
      </c>
      <c r="C296" s="42">
        <v>0</v>
      </c>
      <c r="D296" s="42">
        <v>0</v>
      </c>
      <c r="E296" s="42">
        <v>0</v>
      </c>
      <c r="F296" s="42">
        <v>0</v>
      </c>
      <c r="G296" s="173"/>
      <c r="H296" s="174"/>
    </row>
    <row r="297" spans="1:8" x14ac:dyDescent="0.3">
      <c r="A297" s="196">
        <v>32</v>
      </c>
      <c r="B297" s="196" t="s">
        <v>10</v>
      </c>
      <c r="C297" s="280">
        <f>C298</f>
        <v>0</v>
      </c>
      <c r="D297" s="280">
        <f>D298</f>
        <v>2296.81</v>
      </c>
      <c r="E297" s="280">
        <f t="shared" ref="E297" si="155">E298</f>
        <v>2317.94</v>
      </c>
      <c r="F297" s="280">
        <f t="shared" ref="F297" si="156">F298</f>
        <v>1019.1500000000001</v>
      </c>
      <c r="G297" s="173">
        <v>0</v>
      </c>
      <c r="H297" s="174">
        <f t="shared" si="146"/>
        <v>43.967919790848775</v>
      </c>
    </row>
    <row r="298" spans="1:8" x14ac:dyDescent="0.3">
      <c r="A298" s="196">
        <v>321</v>
      </c>
      <c r="B298" s="196" t="s">
        <v>25</v>
      </c>
      <c r="C298" s="280">
        <f>C299+C300</f>
        <v>0</v>
      </c>
      <c r="D298" s="280">
        <f>D299+D300</f>
        <v>2296.81</v>
      </c>
      <c r="E298" s="280">
        <f t="shared" ref="E298" si="157">E299+E300</f>
        <v>2317.94</v>
      </c>
      <c r="F298" s="280">
        <f t="shared" ref="F298" si="158">F299+F300</f>
        <v>1019.1500000000001</v>
      </c>
      <c r="G298" s="173"/>
      <c r="H298" s="174"/>
    </row>
    <row r="299" spans="1:8" x14ac:dyDescent="0.3">
      <c r="A299" s="191">
        <v>3211</v>
      </c>
      <c r="B299" s="191" t="s">
        <v>26</v>
      </c>
      <c r="C299" s="42">
        <v>0</v>
      </c>
      <c r="D299" s="42">
        <v>111.08</v>
      </c>
      <c r="E299" s="42">
        <v>111.08</v>
      </c>
      <c r="F299" s="42">
        <v>91.06</v>
      </c>
      <c r="G299" s="173"/>
      <c r="H299" s="174"/>
    </row>
    <row r="300" spans="1:8" x14ac:dyDescent="0.3">
      <c r="A300" s="191">
        <v>3212</v>
      </c>
      <c r="B300" s="191" t="s">
        <v>105</v>
      </c>
      <c r="C300" s="42">
        <v>0</v>
      </c>
      <c r="D300" s="42">
        <v>2185.73</v>
      </c>
      <c r="E300" s="42">
        <v>2206.86</v>
      </c>
      <c r="F300" s="42">
        <v>928.09</v>
      </c>
      <c r="G300" s="173"/>
      <c r="H300" s="174"/>
    </row>
    <row r="301" spans="1:8" x14ac:dyDescent="0.3">
      <c r="A301" s="67"/>
      <c r="B301" s="67"/>
      <c r="C301" s="91"/>
      <c r="D301" s="91"/>
      <c r="E301" s="273"/>
      <c r="F301" s="108"/>
      <c r="H301" s="306"/>
    </row>
    <row r="302" spans="1:8" ht="15.6" x14ac:dyDescent="0.3">
      <c r="A302" s="67"/>
      <c r="B302" s="67"/>
      <c r="C302" s="91"/>
      <c r="D302" s="91"/>
      <c r="E302" s="273"/>
      <c r="F302" s="215"/>
      <c r="G302" s="215"/>
      <c r="H302" s="215"/>
    </row>
    <row r="303" spans="1:8" ht="15.6" x14ac:dyDescent="0.3">
      <c r="A303" s="67"/>
      <c r="B303" s="67"/>
      <c r="C303" s="91"/>
      <c r="D303" s="91"/>
      <c r="E303" s="273"/>
      <c r="F303" s="330"/>
      <c r="G303" s="330"/>
      <c r="H303" s="330"/>
    </row>
    <row r="304" spans="1:8" x14ac:dyDescent="0.3">
      <c r="A304" s="67"/>
      <c r="B304" s="67"/>
      <c r="C304" s="91"/>
      <c r="D304" s="91"/>
      <c r="E304" s="273"/>
      <c r="F304" s="108"/>
    </row>
    <row r="305" spans="1:6" x14ac:dyDescent="0.3">
      <c r="A305" s="67"/>
      <c r="B305" s="67"/>
      <c r="C305" s="91"/>
      <c r="D305" s="91"/>
      <c r="E305" s="273"/>
      <c r="F305" s="108"/>
    </row>
    <row r="306" spans="1:6" x14ac:dyDescent="0.3">
      <c r="A306" s="67"/>
      <c r="B306" s="67"/>
      <c r="C306" s="91"/>
      <c r="D306" s="91"/>
      <c r="E306" s="273"/>
      <c r="F306" s="108"/>
    </row>
    <row r="307" spans="1:6" x14ac:dyDescent="0.3">
      <c r="A307" s="67"/>
      <c r="B307" s="67"/>
      <c r="C307" s="91"/>
      <c r="D307" s="91"/>
      <c r="E307" s="273"/>
      <c r="F307" s="108"/>
    </row>
    <row r="308" spans="1:6" x14ac:dyDescent="0.3">
      <c r="A308" s="67"/>
      <c r="B308" s="67"/>
      <c r="C308" s="91"/>
      <c r="D308" s="91"/>
      <c r="E308" s="273"/>
      <c r="F308" s="108"/>
    </row>
    <row r="309" spans="1:6" x14ac:dyDescent="0.3">
      <c r="A309" s="67"/>
      <c r="B309" s="67"/>
      <c r="C309" s="91"/>
      <c r="D309" s="91"/>
      <c r="E309" s="273"/>
      <c r="F309" s="108"/>
    </row>
    <row r="310" spans="1:6" x14ac:dyDescent="0.3">
      <c r="A310" s="67"/>
      <c r="B310" s="67"/>
      <c r="C310" s="91"/>
      <c r="D310" s="91"/>
      <c r="E310" s="273"/>
      <c r="F310" s="108"/>
    </row>
    <row r="311" spans="1:6" x14ac:dyDescent="0.3">
      <c r="A311" s="67"/>
      <c r="B311" s="67"/>
      <c r="C311" s="91"/>
      <c r="D311" s="91"/>
      <c r="E311" s="273"/>
      <c r="F311" s="108"/>
    </row>
    <row r="312" spans="1:6" x14ac:dyDescent="0.3">
      <c r="A312" s="67"/>
      <c r="B312" s="67"/>
      <c r="C312" s="91"/>
      <c r="D312" s="91"/>
      <c r="E312" s="273"/>
      <c r="F312" s="108"/>
    </row>
    <row r="313" spans="1:6" x14ac:dyDescent="0.3">
      <c r="A313" s="67"/>
      <c r="B313" s="67"/>
      <c r="C313" s="91"/>
      <c r="D313" s="91"/>
      <c r="E313" s="273"/>
      <c r="F313" s="108"/>
    </row>
    <row r="314" spans="1:6" x14ac:dyDescent="0.3">
      <c r="A314" s="67"/>
      <c r="B314" s="67"/>
      <c r="C314" s="91"/>
      <c r="D314" s="91"/>
      <c r="E314" s="273"/>
      <c r="F314" s="108"/>
    </row>
    <row r="315" spans="1:6" x14ac:dyDescent="0.3">
      <c r="A315" s="67"/>
      <c r="B315" s="67"/>
      <c r="C315" s="91"/>
      <c r="D315" s="91"/>
      <c r="E315" s="273"/>
      <c r="F315" s="108"/>
    </row>
    <row r="316" spans="1:6" x14ac:dyDescent="0.3">
      <c r="A316" s="67"/>
      <c r="B316" s="67"/>
      <c r="C316" s="91"/>
      <c r="D316" s="91"/>
      <c r="E316" s="273"/>
      <c r="F316" s="108"/>
    </row>
    <row r="317" spans="1:6" x14ac:dyDescent="0.3">
      <c r="A317" s="67"/>
      <c r="B317" s="67"/>
      <c r="C317" s="91"/>
      <c r="D317" s="91"/>
      <c r="E317" s="273"/>
      <c r="F317" s="108"/>
    </row>
    <row r="318" spans="1:6" x14ac:dyDescent="0.3">
      <c r="A318" s="67"/>
      <c r="B318" s="67"/>
      <c r="C318" s="91"/>
      <c r="D318" s="91"/>
      <c r="E318" s="273"/>
      <c r="F318" s="108"/>
    </row>
    <row r="319" spans="1:6" x14ac:dyDescent="0.3">
      <c r="A319" s="67"/>
      <c r="B319" s="67"/>
      <c r="C319" s="91"/>
      <c r="D319" s="91"/>
      <c r="E319" s="273"/>
      <c r="F319" s="108"/>
    </row>
    <row r="320" spans="1:6" x14ac:dyDescent="0.3">
      <c r="A320" s="67"/>
      <c r="B320" s="67"/>
      <c r="C320" s="91"/>
      <c r="D320" s="91"/>
      <c r="E320" s="273"/>
      <c r="F320" s="108"/>
    </row>
    <row r="321" spans="1:7" x14ac:dyDescent="0.3">
      <c r="A321" s="67"/>
      <c r="B321" s="67"/>
      <c r="C321" s="91"/>
      <c r="D321" s="91"/>
      <c r="E321" s="273"/>
      <c r="F321" s="108"/>
    </row>
    <row r="322" spans="1:7" x14ac:dyDescent="0.3">
      <c r="A322" s="67"/>
      <c r="B322" s="67"/>
      <c r="C322" s="91"/>
      <c r="D322" s="91"/>
      <c r="E322" s="273"/>
      <c r="F322" s="108"/>
    </row>
    <row r="323" spans="1:7" x14ac:dyDescent="0.3">
      <c r="A323" s="67"/>
      <c r="B323" s="67"/>
      <c r="C323" s="91"/>
      <c r="D323" s="91"/>
      <c r="E323" s="273"/>
      <c r="F323" s="108"/>
    </row>
    <row r="324" spans="1:7" x14ac:dyDescent="0.3">
      <c r="A324" s="67"/>
      <c r="B324" s="67"/>
      <c r="C324" s="91"/>
      <c r="D324" s="91"/>
      <c r="E324" s="273"/>
      <c r="F324" s="108"/>
    </row>
    <row r="325" spans="1:7" x14ac:dyDescent="0.3">
      <c r="A325" s="67"/>
      <c r="B325" s="67"/>
      <c r="C325" s="91"/>
      <c r="D325" s="91"/>
      <c r="E325" s="273"/>
      <c r="F325" s="108"/>
    </row>
    <row r="326" spans="1:7" x14ac:dyDescent="0.3">
      <c r="A326" s="67"/>
      <c r="B326" s="67"/>
      <c r="C326" s="91"/>
      <c r="D326" s="91"/>
      <c r="E326" s="273"/>
      <c r="F326" s="108"/>
      <c r="G326"/>
    </row>
    <row r="327" spans="1:7" x14ac:dyDescent="0.3">
      <c r="A327" s="67"/>
      <c r="B327" s="67"/>
      <c r="C327" s="91"/>
      <c r="D327" s="91"/>
      <c r="E327" s="273"/>
      <c r="F327" s="108"/>
      <c r="G327"/>
    </row>
    <row r="328" spans="1:7" x14ac:dyDescent="0.3">
      <c r="A328" s="67"/>
      <c r="B328" s="67"/>
      <c r="C328" s="91"/>
      <c r="D328" s="91"/>
      <c r="E328" s="273"/>
      <c r="F328" s="108"/>
      <c r="G328"/>
    </row>
    <row r="329" spans="1:7" x14ac:dyDescent="0.3">
      <c r="A329" s="67"/>
      <c r="B329" s="67"/>
      <c r="C329" s="91"/>
      <c r="D329" s="91"/>
      <c r="E329" s="273"/>
      <c r="F329" s="108"/>
      <c r="G329"/>
    </row>
    <row r="330" spans="1:7" x14ac:dyDescent="0.3">
      <c r="A330" s="67"/>
      <c r="B330" s="67"/>
      <c r="C330" s="91"/>
      <c r="D330" s="91"/>
      <c r="E330" s="273"/>
      <c r="F330" s="108"/>
      <c r="G330"/>
    </row>
    <row r="331" spans="1:7" x14ac:dyDescent="0.3">
      <c r="A331" s="67"/>
      <c r="B331" s="67"/>
      <c r="C331" s="91"/>
      <c r="D331" s="91"/>
      <c r="E331" s="273"/>
      <c r="F331" s="108"/>
      <c r="G331"/>
    </row>
    <row r="332" spans="1:7" x14ac:dyDescent="0.3">
      <c r="A332" s="67"/>
      <c r="B332" s="67"/>
      <c r="C332" s="91"/>
      <c r="D332" s="91"/>
      <c r="E332" s="273"/>
      <c r="F332" s="108"/>
      <c r="G332"/>
    </row>
    <row r="333" spans="1:7" x14ac:dyDescent="0.3">
      <c r="A333" s="67"/>
      <c r="B333" s="67"/>
      <c r="C333" s="91"/>
      <c r="D333" s="91"/>
      <c r="E333" s="273"/>
      <c r="F333" s="108"/>
      <c r="G333"/>
    </row>
    <row r="334" spans="1:7" x14ac:dyDescent="0.3">
      <c r="A334" s="67"/>
      <c r="B334" s="67"/>
      <c r="C334" s="91"/>
      <c r="D334" s="91"/>
      <c r="E334" s="273"/>
      <c r="F334" s="108"/>
      <c r="G334"/>
    </row>
    <row r="335" spans="1:7" x14ac:dyDescent="0.3">
      <c r="A335" s="67"/>
      <c r="B335" s="67"/>
      <c r="C335" s="91"/>
      <c r="D335" s="91"/>
      <c r="E335" s="273"/>
      <c r="F335" s="108"/>
      <c r="G335"/>
    </row>
    <row r="336" spans="1:7" x14ac:dyDescent="0.3">
      <c r="A336" s="67"/>
      <c r="B336" s="67"/>
      <c r="C336" s="91"/>
      <c r="D336" s="91"/>
      <c r="E336" s="273"/>
      <c r="F336" s="108"/>
      <c r="G336"/>
    </row>
    <row r="337" spans="1:7" x14ac:dyDescent="0.3">
      <c r="A337" s="67"/>
      <c r="B337" s="67"/>
      <c r="C337" s="91"/>
      <c r="D337" s="91"/>
      <c r="E337" s="273"/>
      <c r="F337" s="108"/>
      <c r="G337"/>
    </row>
    <row r="338" spans="1:7" x14ac:dyDescent="0.3">
      <c r="A338" s="67"/>
      <c r="B338" s="67"/>
      <c r="C338" s="91"/>
      <c r="D338" s="91"/>
      <c r="E338" s="273"/>
      <c r="F338" s="108"/>
      <c r="G338"/>
    </row>
    <row r="339" spans="1:7" x14ac:dyDescent="0.3">
      <c r="A339" s="67"/>
      <c r="B339" s="67"/>
      <c r="C339" s="91"/>
      <c r="D339" s="91"/>
      <c r="E339" s="273"/>
      <c r="F339" s="108"/>
      <c r="G339"/>
    </row>
    <row r="340" spans="1:7" x14ac:dyDescent="0.3">
      <c r="A340" s="67"/>
      <c r="B340" s="67"/>
      <c r="C340" s="91"/>
      <c r="D340" s="91"/>
      <c r="E340" s="273"/>
      <c r="F340" s="108"/>
      <c r="G340"/>
    </row>
    <row r="341" spans="1:7" x14ac:dyDescent="0.3">
      <c r="A341" s="67"/>
      <c r="B341" s="67"/>
      <c r="C341" s="91"/>
      <c r="D341" s="91"/>
      <c r="E341" s="273"/>
      <c r="F341" s="108"/>
      <c r="G341"/>
    </row>
    <row r="342" spans="1:7" x14ac:dyDescent="0.3">
      <c r="A342" s="67"/>
      <c r="B342" s="67"/>
      <c r="C342" s="91"/>
      <c r="D342" s="91"/>
      <c r="E342" s="273"/>
      <c r="F342" s="108"/>
      <c r="G342"/>
    </row>
    <row r="343" spans="1:7" x14ac:dyDescent="0.3">
      <c r="A343" s="67"/>
      <c r="B343" s="67"/>
      <c r="C343" s="91"/>
      <c r="D343" s="91"/>
      <c r="E343" s="273"/>
      <c r="F343" s="108"/>
      <c r="G343"/>
    </row>
    <row r="344" spans="1:7" x14ac:dyDescent="0.3">
      <c r="A344" s="67"/>
      <c r="B344" s="67"/>
      <c r="C344" s="91"/>
      <c r="D344" s="91"/>
      <c r="E344" s="273"/>
      <c r="F344" s="108"/>
      <c r="G344"/>
    </row>
    <row r="345" spans="1:7" x14ac:dyDescent="0.3">
      <c r="A345" s="67"/>
      <c r="B345" s="67"/>
      <c r="C345" s="91"/>
      <c r="D345" s="91"/>
      <c r="E345" s="273"/>
      <c r="F345" s="108"/>
      <c r="G345"/>
    </row>
    <row r="346" spans="1:7" x14ac:dyDescent="0.3">
      <c r="A346" s="67"/>
      <c r="B346" s="67"/>
      <c r="C346" s="91"/>
      <c r="D346" s="91"/>
      <c r="E346" s="273"/>
      <c r="F346" s="108"/>
      <c r="G346"/>
    </row>
    <row r="347" spans="1:7" x14ac:dyDescent="0.3">
      <c r="A347" s="67"/>
      <c r="B347" s="67"/>
      <c r="C347" s="91"/>
      <c r="D347" s="91"/>
      <c r="E347" s="273"/>
      <c r="F347" s="108"/>
      <c r="G347"/>
    </row>
    <row r="348" spans="1:7" x14ac:dyDescent="0.3">
      <c r="A348" s="67"/>
      <c r="B348" s="67"/>
      <c r="C348" s="91"/>
      <c r="D348" s="91"/>
      <c r="E348" s="273"/>
      <c r="F348" s="108"/>
      <c r="G348"/>
    </row>
    <row r="349" spans="1:7" x14ac:dyDescent="0.3">
      <c r="A349" s="67"/>
      <c r="B349" s="67"/>
      <c r="C349" s="91"/>
      <c r="D349" s="91"/>
      <c r="E349" s="273"/>
      <c r="F349" s="108"/>
      <c r="G349"/>
    </row>
    <row r="350" spans="1:7" x14ac:dyDescent="0.3">
      <c r="A350" s="67"/>
      <c r="B350" s="67"/>
      <c r="C350" s="91"/>
      <c r="D350" s="91"/>
      <c r="E350" s="273"/>
      <c r="F350" s="108"/>
      <c r="G350"/>
    </row>
    <row r="351" spans="1:7" x14ac:dyDescent="0.3">
      <c r="A351" s="67"/>
      <c r="B351" s="67"/>
      <c r="C351" s="91"/>
      <c r="D351" s="91"/>
      <c r="E351" s="273"/>
      <c r="F351" s="108"/>
      <c r="G351"/>
    </row>
    <row r="352" spans="1:7" x14ac:dyDescent="0.3">
      <c r="A352" s="67"/>
      <c r="B352" s="67"/>
      <c r="C352" s="91"/>
      <c r="D352" s="91"/>
      <c r="E352" s="273"/>
      <c r="F352" s="108"/>
      <c r="G352"/>
    </row>
    <row r="353" spans="1:7" x14ac:dyDescent="0.3">
      <c r="A353" s="67"/>
      <c r="B353" s="67"/>
      <c r="C353" s="91"/>
      <c r="D353" s="91"/>
      <c r="E353" s="273"/>
      <c r="F353" s="108"/>
      <c r="G353"/>
    </row>
    <row r="354" spans="1:7" x14ac:dyDescent="0.3">
      <c r="A354" s="67"/>
      <c r="B354" s="67"/>
      <c r="C354" s="91"/>
      <c r="D354" s="91"/>
      <c r="E354" s="273"/>
      <c r="F354" s="108"/>
      <c r="G354"/>
    </row>
    <row r="355" spans="1:7" x14ac:dyDescent="0.3">
      <c r="A355" s="67"/>
      <c r="B355" s="67"/>
      <c r="C355" s="91"/>
      <c r="D355" s="91"/>
      <c r="E355" s="273"/>
      <c r="F355" s="108"/>
      <c r="G355"/>
    </row>
    <row r="356" spans="1:7" x14ac:dyDescent="0.3">
      <c r="A356" s="67"/>
      <c r="B356" s="67"/>
      <c r="C356" s="91"/>
      <c r="D356" s="91"/>
      <c r="E356" s="273"/>
      <c r="F356" s="108"/>
      <c r="G356"/>
    </row>
    <row r="357" spans="1:7" x14ac:dyDescent="0.3">
      <c r="A357" s="67"/>
      <c r="B357" s="67"/>
      <c r="C357" s="91"/>
      <c r="D357" s="91"/>
      <c r="E357" s="273"/>
      <c r="F357" s="108"/>
      <c r="G357"/>
    </row>
    <row r="358" spans="1:7" x14ac:dyDescent="0.3">
      <c r="A358" s="67"/>
      <c r="B358" s="67"/>
      <c r="C358" s="91"/>
      <c r="D358" s="91"/>
      <c r="E358" s="273"/>
      <c r="F358" s="108"/>
      <c r="G358"/>
    </row>
    <row r="359" spans="1:7" x14ac:dyDescent="0.3">
      <c r="A359" s="67"/>
      <c r="B359" s="67"/>
      <c r="C359" s="91"/>
      <c r="D359" s="91"/>
      <c r="E359" s="273"/>
      <c r="F359" s="108"/>
      <c r="G359"/>
    </row>
    <row r="360" spans="1:7" x14ac:dyDescent="0.3">
      <c r="A360" s="67"/>
      <c r="B360" s="67"/>
      <c r="C360" s="91"/>
      <c r="D360" s="91"/>
      <c r="E360" s="273"/>
      <c r="F360" s="108"/>
      <c r="G360"/>
    </row>
    <row r="361" spans="1:7" x14ac:dyDescent="0.3">
      <c r="A361" s="67"/>
      <c r="B361" s="67"/>
      <c r="C361" s="91"/>
      <c r="D361" s="91"/>
      <c r="E361" s="273"/>
      <c r="F361" s="108"/>
      <c r="G361"/>
    </row>
    <row r="362" spans="1:7" x14ac:dyDescent="0.3">
      <c r="A362" s="67"/>
      <c r="B362" s="67"/>
      <c r="C362" s="91"/>
      <c r="D362" s="91"/>
      <c r="E362" s="273"/>
      <c r="F362" s="108"/>
      <c r="G362"/>
    </row>
    <row r="363" spans="1:7" x14ac:dyDescent="0.3">
      <c r="A363" s="67"/>
      <c r="B363" s="67"/>
      <c r="C363" s="91"/>
      <c r="D363" s="91"/>
      <c r="E363" s="273"/>
      <c r="F363" s="108"/>
      <c r="G363"/>
    </row>
    <row r="364" spans="1:7" x14ac:dyDescent="0.3">
      <c r="A364" s="67"/>
      <c r="B364" s="67"/>
      <c r="C364" s="91"/>
      <c r="D364" s="91"/>
      <c r="E364" s="273"/>
      <c r="F364" s="108"/>
      <c r="G364"/>
    </row>
    <row r="365" spans="1:7" x14ac:dyDescent="0.3">
      <c r="A365" s="67"/>
      <c r="B365" s="67"/>
      <c r="C365" s="91"/>
      <c r="D365" s="91"/>
      <c r="E365" s="273"/>
      <c r="F365" s="108"/>
      <c r="G365"/>
    </row>
    <row r="366" spans="1:7" x14ac:dyDescent="0.3">
      <c r="A366" s="67"/>
      <c r="B366" s="67"/>
      <c r="C366" s="91"/>
      <c r="D366" s="91"/>
      <c r="E366" s="273"/>
      <c r="F366" s="108"/>
      <c r="G366"/>
    </row>
    <row r="367" spans="1:7" x14ac:dyDescent="0.3">
      <c r="A367" s="67"/>
      <c r="B367" s="67"/>
      <c r="C367" s="91"/>
      <c r="D367" s="91"/>
      <c r="E367" s="273"/>
      <c r="F367" s="108"/>
      <c r="G367"/>
    </row>
    <row r="368" spans="1:7" x14ac:dyDescent="0.3">
      <c r="A368" s="67"/>
      <c r="B368" s="67"/>
      <c r="C368" s="91"/>
      <c r="D368" s="91"/>
      <c r="E368" s="273"/>
      <c r="F368" s="108"/>
      <c r="G368"/>
    </row>
    <row r="369" spans="1:7" x14ac:dyDescent="0.3">
      <c r="A369" s="67"/>
      <c r="B369" s="67"/>
      <c r="C369" s="91"/>
      <c r="D369" s="91"/>
      <c r="E369" s="273"/>
      <c r="F369" s="108"/>
      <c r="G369"/>
    </row>
    <row r="370" spans="1:7" x14ac:dyDescent="0.3">
      <c r="A370" s="67"/>
      <c r="B370" s="67"/>
      <c r="C370" s="91"/>
      <c r="D370" s="91"/>
      <c r="E370" s="273"/>
      <c r="F370" s="108"/>
      <c r="G370"/>
    </row>
    <row r="371" spans="1:7" x14ac:dyDescent="0.3">
      <c r="A371" s="67"/>
      <c r="B371" s="67"/>
      <c r="C371" s="91"/>
      <c r="D371" s="91"/>
      <c r="E371" s="273"/>
      <c r="F371" s="108"/>
      <c r="G371"/>
    </row>
    <row r="372" spans="1:7" x14ac:dyDescent="0.3">
      <c r="A372" s="67"/>
      <c r="B372" s="67"/>
      <c r="C372" s="91"/>
      <c r="D372" s="91"/>
      <c r="E372" s="273"/>
      <c r="F372" s="108"/>
      <c r="G372"/>
    </row>
    <row r="373" spans="1:7" x14ac:dyDescent="0.3">
      <c r="A373" s="67"/>
      <c r="B373" s="67"/>
      <c r="C373" s="91"/>
      <c r="D373" s="91"/>
      <c r="E373" s="273"/>
      <c r="F373" s="108"/>
      <c r="G373"/>
    </row>
    <row r="374" spans="1:7" x14ac:dyDescent="0.3">
      <c r="A374" s="67"/>
      <c r="B374" s="67"/>
      <c r="C374" s="91"/>
      <c r="D374" s="91"/>
      <c r="E374" s="273"/>
      <c r="F374" s="108"/>
      <c r="G374"/>
    </row>
    <row r="375" spans="1:7" x14ac:dyDescent="0.3">
      <c r="A375" s="67"/>
      <c r="B375" s="67"/>
      <c r="C375" s="91"/>
      <c r="D375" s="91"/>
      <c r="E375" s="273"/>
      <c r="F375" s="108"/>
      <c r="G375"/>
    </row>
    <row r="376" spans="1:7" x14ac:dyDescent="0.3">
      <c r="A376" s="67"/>
      <c r="B376" s="67"/>
      <c r="C376" s="91"/>
      <c r="D376" s="91"/>
      <c r="E376" s="273"/>
      <c r="F376" s="108"/>
      <c r="G376"/>
    </row>
    <row r="377" spans="1:7" x14ac:dyDescent="0.3">
      <c r="A377" s="67"/>
      <c r="B377" s="67"/>
      <c r="C377" s="91"/>
      <c r="D377" s="91"/>
      <c r="E377" s="273"/>
      <c r="F377" s="108"/>
      <c r="G377"/>
    </row>
    <row r="378" spans="1:7" x14ac:dyDescent="0.3">
      <c r="A378" s="67"/>
      <c r="B378" s="67"/>
      <c r="C378" s="91"/>
      <c r="D378" s="91"/>
      <c r="E378" s="273"/>
      <c r="F378" s="108"/>
      <c r="G378"/>
    </row>
    <row r="379" spans="1:7" x14ac:dyDescent="0.3">
      <c r="A379" s="67"/>
      <c r="B379" s="67"/>
      <c r="C379" s="91"/>
      <c r="D379" s="91"/>
      <c r="E379" s="273"/>
      <c r="F379" s="108"/>
      <c r="G379"/>
    </row>
    <row r="380" spans="1:7" x14ac:dyDescent="0.3">
      <c r="A380" s="67"/>
      <c r="B380" s="67"/>
      <c r="C380" s="91"/>
      <c r="D380" s="91"/>
      <c r="E380" s="273"/>
      <c r="F380" s="108"/>
      <c r="G380"/>
    </row>
    <row r="381" spans="1:7" x14ac:dyDescent="0.3">
      <c r="A381" s="67"/>
      <c r="B381" s="67"/>
      <c r="C381" s="91"/>
      <c r="D381" s="91"/>
      <c r="E381" s="273"/>
      <c r="F381" s="108"/>
      <c r="G381"/>
    </row>
    <row r="382" spans="1:7" x14ac:dyDescent="0.3">
      <c r="A382" s="67"/>
      <c r="B382" s="67"/>
      <c r="C382" s="91"/>
      <c r="D382" s="91"/>
      <c r="E382" s="273"/>
      <c r="F382" s="108"/>
      <c r="G382"/>
    </row>
    <row r="383" spans="1:7" x14ac:dyDescent="0.3">
      <c r="A383" s="67"/>
      <c r="B383" s="67"/>
      <c r="C383" s="91"/>
      <c r="D383" s="91"/>
      <c r="E383" s="273"/>
      <c r="F383" s="108"/>
      <c r="G383"/>
    </row>
    <row r="384" spans="1:7" x14ac:dyDescent="0.3">
      <c r="A384" s="67"/>
      <c r="B384" s="67"/>
      <c r="C384" s="91"/>
      <c r="D384" s="91"/>
      <c r="E384" s="273"/>
      <c r="F384" s="108"/>
      <c r="G384"/>
    </row>
    <row r="385" spans="1:7" x14ac:dyDescent="0.3">
      <c r="A385" s="67"/>
      <c r="B385" s="67"/>
      <c r="C385" s="91"/>
      <c r="D385" s="91"/>
      <c r="E385" s="273"/>
      <c r="F385" s="108"/>
      <c r="G385"/>
    </row>
    <row r="386" spans="1:7" x14ac:dyDescent="0.3">
      <c r="A386" s="67"/>
      <c r="B386" s="67"/>
      <c r="C386" s="91"/>
      <c r="D386" s="91"/>
      <c r="E386" s="273"/>
      <c r="F386" s="108"/>
      <c r="G386"/>
    </row>
    <row r="387" spans="1:7" x14ac:dyDescent="0.3">
      <c r="A387" s="67"/>
      <c r="B387" s="67"/>
      <c r="C387" s="91"/>
      <c r="D387" s="91"/>
      <c r="E387" s="273"/>
      <c r="F387" s="108"/>
      <c r="G387"/>
    </row>
    <row r="388" spans="1:7" x14ac:dyDescent="0.3">
      <c r="A388" s="67"/>
      <c r="B388" s="67"/>
      <c r="C388" s="91"/>
      <c r="D388" s="91"/>
      <c r="E388" s="273"/>
      <c r="F388" s="108"/>
      <c r="G388"/>
    </row>
    <row r="389" spans="1:7" x14ac:dyDescent="0.3">
      <c r="A389" s="67"/>
      <c r="B389" s="67"/>
      <c r="C389" s="91"/>
      <c r="D389" s="91"/>
      <c r="E389" s="273"/>
      <c r="F389" s="108"/>
      <c r="G389"/>
    </row>
    <row r="390" spans="1:7" x14ac:dyDescent="0.3">
      <c r="A390" s="67"/>
      <c r="B390" s="67"/>
      <c r="C390" s="91"/>
      <c r="D390" s="91"/>
      <c r="E390" s="273"/>
      <c r="F390" s="108"/>
      <c r="G390"/>
    </row>
    <row r="391" spans="1:7" x14ac:dyDescent="0.3">
      <c r="A391" s="67"/>
      <c r="B391" s="67"/>
      <c r="C391" s="91"/>
      <c r="D391" s="91"/>
      <c r="E391" s="273"/>
      <c r="F391" s="108"/>
      <c r="G391"/>
    </row>
    <row r="392" spans="1:7" x14ac:dyDescent="0.3">
      <c r="A392" s="67"/>
      <c r="B392" s="67"/>
      <c r="C392" s="91"/>
      <c r="D392" s="91"/>
      <c r="E392" s="273"/>
      <c r="F392" s="108"/>
      <c r="G392"/>
    </row>
    <row r="393" spans="1:7" x14ac:dyDescent="0.3">
      <c r="A393" s="67"/>
      <c r="B393" s="67"/>
      <c r="C393" s="91"/>
      <c r="D393" s="91"/>
      <c r="E393" s="273"/>
      <c r="F393" s="108"/>
      <c r="G393"/>
    </row>
    <row r="394" spans="1:7" x14ac:dyDescent="0.3">
      <c r="A394" s="67"/>
      <c r="B394" s="67"/>
      <c r="C394" s="91"/>
      <c r="D394" s="91"/>
      <c r="E394" s="273"/>
      <c r="F394" s="108"/>
      <c r="G394"/>
    </row>
    <row r="395" spans="1:7" x14ac:dyDescent="0.3">
      <c r="A395" s="67"/>
      <c r="B395" s="67"/>
      <c r="C395" s="91"/>
      <c r="D395" s="91"/>
      <c r="E395" s="273"/>
      <c r="F395" s="108"/>
      <c r="G395"/>
    </row>
    <row r="396" spans="1:7" x14ac:dyDescent="0.3">
      <c r="A396" s="67"/>
      <c r="B396" s="67"/>
      <c r="C396" s="91"/>
      <c r="D396" s="91"/>
      <c r="E396" s="273"/>
      <c r="F396" s="108"/>
      <c r="G396"/>
    </row>
    <row r="397" spans="1:7" x14ac:dyDescent="0.3">
      <c r="A397" s="67"/>
      <c r="B397" s="67"/>
      <c r="C397" s="91"/>
      <c r="D397" s="91"/>
      <c r="E397" s="273"/>
      <c r="F397" s="108"/>
      <c r="G397"/>
    </row>
    <row r="398" spans="1:7" x14ac:dyDescent="0.3">
      <c r="A398" s="67"/>
      <c r="B398" s="67"/>
      <c r="C398" s="91"/>
      <c r="D398" s="91"/>
      <c r="E398" s="273"/>
      <c r="F398" s="108"/>
      <c r="G398"/>
    </row>
    <row r="399" spans="1:7" x14ac:dyDescent="0.3">
      <c r="A399" s="67"/>
      <c r="B399" s="67"/>
      <c r="C399" s="91"/>
      <c r="D399" s="91"/>
      <c r="E399" s="273"/>
      <c r="F399" s="108"/>
      <c r="G399"/>
    </row>
    <row r="400" spans="1:7" x14ac:dyDescent="0.3">
      <c r="A400" s="67"/>
      <c r="B400" s="67"/>
      <c r="C400" s="91"/>
      <c r="D400" s="91"/>
      <c r="E400" s="273"/>
      <c r="F400" s="108"/>
      <c r="G400"/>
    </row>
    <row r="401" spans="1:7" x14ac:dyDescent="0.3">
      <c r="A401" s="67"/>
      <c r="B401" s="67"/>
      <c r="C401" s="91"/>
      <c r="D401" s="91"/>
      <c r="E401" s="273"/>
      <c r="F401" s="108"/>
      <c r="G401"/>
    </row>
    <row r="402" spans="1:7" x14ac:dyDescent="0.3">
      <c r="A402" s="67"/>
      <c r="B402" s="67"/>
      <c r="C402" s="91"/>
      <c r="D402" s="91"/>
      <c r="E402" s="273"/>
      <c r="F402" s="108"/>
      <c r="G402"/>
    </row>
    <row r="403" spans="1:7" x14ac:dyDescent="0.3">
      <c r="A403" s="67"/>
      <c r="B403" s="67"/>
      <c r="C403" s="91"/>
      <c r="D403" s="91"/>
      <c r="E403" s="273"/>
      <c r="F403" s="108"/>
      <c r="G403"/>
    </row>
    <row r="404" spans="1:7" x14ac:dyDescent="0.3">
      <c r="A404" s="67"/>
      <c r="B404" s="67"/>
      <c r="C404" s="91"/>
      <c r="D404" s="91"/>
      <c r="E404" s="273"/>
      <c r="F404" s="108"/>
      <c r="G404"/>
    </row>
    <row r="405" spans="1:7" x14ac:dyDescent="0.3">
      <c r="A405" s="67"/>
      <c r="B405" s="67"/>
      <c r="C405" s="91"/>
      <c r="D405" s="91"/>
      <c r="E405" s="273"/>
      <c r="F405" s="108"/>
      <c r="G405"/>
    </row>
    <row r="406" spans="1:7" x14ac:dyDescent="0.3">
      <c r="A406" s="67"/>
      <c r="B406" s="67"/>
      <c r="C406" s="91"/>
      <c r="D406" s="91"/>
      <c r="E406" s="273"/>
      <c r="F406" s="108"/>
      <c r="G406"/>
    </row>
    <row r="407" spans="1:7" x14ac:dyDescent="0.3">
      <c r="A407" s="67"/>
      <c r="B407" s="67"/>
      <c r="C407" s="91"/>
      <c r="D407" s="91"/>
      <c r="E407" s="273"/>
      <c r="F407" s="108"/>
      <c r="G407"/>
    </row>
    <row r="408" spans="1:7" x14ac:dyDescent="0.3">
      <c r="A408" s="67"/>
      <c r="B408" s="67"/>
      <c r="C408" s="91"/>
      <c r="D408" s="91"/>
      <c r="E408" s="273"/>
      <c r="F408" s="108"/>
      <c r="G408"/>
    </row>
    <row r="409" spans="1:7" x14ac:dyDescent="0.3">
      <c r="A409" s="67"/>
      <c r="B409" s="67"/>
      <c r="C409" s="91"/>
      <c r="D409" s="91"/>
      <c r="E409" s="273"/>
      <c r="F409" s="108"/>
      <c r="G409"/>
    </row>
  </sheetData>
  <mergeCells count="27">
    <mergeCell ref="A19:B19"/>
    <mergeCell ref="A168:B168"/>
    <mergeCell ref="A220:B220"/>
    <mergeCell ref="A215:B215"/>
    <mergeCell ref="A190:B190"/>
    <mergeCell ref="A136:B136"/>
    <mergeCell ref="A104:B104"/>
    <mergeCell ref="A74:B74"/>
    <mergeCell ref="A52:B52"/>
    <mergeCell ref="A206:B206"/>
    <mergeCell ref="A6:B6"/>
    <mergeCell ref="A4:H4"/>
    <mergeCell ref="A2:H2"/>
    <mergeCell ref="A7:B7"/>
    <mergeCell ref="A16:B16"/>
    <mergeCell ref="A10:B10"/>
    <mergeCell ref="A8:B8"/>
    <mergeCell ref="A13:B13"/>
    <mergeCell ref="F303:H303"/>
    <mergeCell ref="A213:B213"/>
    <mergeCell ref="A224:B224"/>
    <mergeCell ref="A265:B265"/>
    <mergeCell ref="A277:B277"/>
    <mergeCell ref="A289:B289"/>
    <mergeCell ref="A223:B223"/>
    <mergeCell ref="A252:B252"/>
    <mergeCell ref="A264:B264"/>
  </mergeCells>
  <pageMargins left="0.70866141732283472" right="0.70866141732283472" top="0.55118110236220474" bottom="0.55118110236220474" header="0.31496062992125984" footer="0.31496062992125984"/>
  <pageSetup paperSize="9" scale="6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1"/>
  <sheetViews>
    <sheetView workbookViewId="0">
      <selection activeCell="A7" sqref="A7"/>
    </sheetView>
  </sheetViews>
  <sheetFormatPr defaultRowHeight="14.4" x14ac:dyDescent="0.3"/>
  <cols>
    <col min="1" max="1" width="13.88671875" customWidth="1"/>
    <col min="2" max="2" width="5.6640625" customWidth="1"/>
    <col min="6" max="6" width="7.6640625" customWidth="1"/>
    <col min="9" max="9" width="4.6640625" customWidth="1"/>
    <col min="11" max="11" width="5.88671875" customWidth="1"/>
    <col min="12" max="12" width="16.6640625" customWidth="1"/>
    <col min="13" max="13" width="13.33203125" customWidth="1"/>
    <col min="14" max="14" width="22.44140625" customWidth="1"/>
    <col min="15" max="15" width="17.109375" customWidth="1"/>
    <col min="16" max="16" width="13" customWidth="1"/>
    <col min="17" max="17" width="22.5546875" customWidth="1"/>
  </cols>
  <sheetData>
    <row r="4" spans="1:17" ht="17.399999999999999" x14ac:dyDescent="0.3">
      <c r="A4" s="373" t="s">
        <v>226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</row>
    <row r="5" spans="1:17" x14ac:dyDescent="0.3">
      <c r="B5" s="374" t="s">
        <v>227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</row>
    <row r="6" spans="1:17" x14ac:dyDescent="0.3">
      <c r="B6" s="375"/>
      <c r="C6" s="344"/>
      <c r="D6" s="344"/>
      <c r="E6" s="344"/>
      <c r="F6" s="344"/>
      <c r="G6" s="344"/>
      <c r="H6" s="344"/>
      <c r="I6" s="344"/>
      <c r="J6" s="344"/>
      <c r="K6" s="344"/>
    </row>
    <row r="7" spans="1:17" x14ac:dyDescent="0.3">
      <c r="A7" s="291" t="s">
        <v>218</v>
      </c>
      <c r="B7" s="376" t="s">
        <v>228</v>
      </c>
      <c r="C7" s="377"/>
      <c r="D7" s="377"/>
      <c r="E7" s="377"/>
      <c r="F7" s="378"/>
      <c r="G7" s="376" t="s">
        <v>229</v>
      </c>
      <c r="H7" s="377"/>
      <c r="I7" s="378"/>
      <c r="J7" s="379" t="s">
        <v>230</v>
      </c>
      <c r="K7" s="380"/>
      <c r="L7" s="292" t="s">
        <v>231</v>
      </c>
      <c r="M7" s="291" t="s">
        <v>232</v>
      </c>
      <c r="N7" s="291" t="s">
        <v>233</v>
      </c>
      <c r="O7" s="291" t="s">
        <v>234</v>
      </c>
      <c r="P7" s="291" t="s">
        <v>235</v>
      </c>
      <c r="Q7" s="291" t="s">
        <v>236</v>
      </c>
    </row>
    <row r="8" spans="1:17" x14ac:dyDescent="0.3">
      <c r="A8" s="293"/>
      <c r="B8" s="368"/>
      <c r="C8" s="369"/>
      <c r="D8" s="369"/>
      <c r="E8" s="369"/>
      <c r="F8" s="369"/>
      <c r="G8" s="370"/>
      <c r="H8" s="371"/>
      <c r="I8" s="371"/>
      <c r="J8" s="372"/>
      <c r="K8" s="371"/>
      <c r="L8" s="294"/>
      <c r="M8" s="293"/>
      <c r="N8" s="293"/>
      <c r="O8" s="293"/>
      <c r="P8" s="293"/>
      <c r="Q8" s="293"/>
    </row>
    <row r="11" spans="1:17" ht="15.6" x14ac:dyDescent="0.3">
      <c r="A11" s="91" t="s">
        <v>244</v>
      </c>
      <c r="B11" s="297"/>
    </row>
  </sheetData>
  <mergeCells count="9">
    <mergeCell ref="B8:F8"/>
    <mergeCell ref="G8:I8"/>
    <mergeCell ref="J8:K8"/>
    <mergeCell ref="A4:Q4"/>
    <mergeCell ref="B5:O5"/>
    <mergeCell ref="B6:K6"/>
    <mergeCell ref="B7:F7"/>
    <mergeCell ref="G7:I7"/>
    <mergeCell ref="J7:K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10"/>
  <sheetViews>
    <sheetView workbookViewId="0">
      <selection activeCell="O7" sqref="O7"/>
    </sheetView>
  </sheetViews>
  <sheetFormatPr defaultRowHeight="14.4" x14ac:dyDescent="0.3"/>
  <cols>
    <col min="1" max="1" width="15" customWidth="1"/>
    <col min="9" max="9" width="6.109375" customWidth="1"/>
    <col min="10" max="10" width="20.6640625" customWidth="1"/>
    <col min="14" max="14" width="17.44140625" customWidth="1"/>
    <col min="15" max="15" width="20.6640625" customWidth="1"/>
  </cols>
  <sheetData>
    <row r="4" spans="1:15" ht="17.399999999999999" x14ac:dyDescent="0.3">
      <c r="A4" s="373" t="s">
        <v>216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</row>
    <row r="5" spans="1:15" x14ac:dyDescent="0.3">
      <c r="B5" s="374" t="s">
        <v>217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</row>
    <row r="6" spans="1:15" x14ac:dyDescent="0.3">
      <c r="B6" s="375"/>
      <c r="C6" s="344"/>
      <c r="D6" s="344"/>
      <c r="E6" s="344"/>
      <c r="F6" s="344"/>
      <c r="G6" s="344"/>
      <c r="H6" s="344"/>
      <c r="I6" s="344"/>
    </row>
    <row r="7" spans="1:15" ht="40.200000000000003" x14ac:dyDescent="0.3">
      <c r="A7" s="291" t="s">
        <v>218</v>
      </c>
      <c r="B7" s="379" t="s">
        <v>219</v>
      </c>
      <c r="C7" s="381"/>
      <c r="D7" s="381"/>
      <c r="E7" s="381"/>
      <c r="F7" s="380"/>
      <c r="G7" s="379" t="s">
        <v>220</v>
      </c>
      <c r="H7" s="382"/>
      <c r="I7" s="383"/>
      <c r="J7" s="295" t="s">
        <v>221</v>
      </c>
      <c r="K7" s="296" t="s">
        <v>222</v>
      </c>
      <c r="L7" s="296" t="s">
        <v>223</v>
      </c>
      <c r="M7" s="296" t="s">
        <v>240</v>
      </c>
      <c r="N7" s="296" t="s">
        <v>224</v>
      </c>
      <c r="O7" s="296" t="s">
        <v>225</v>
      </c>
    </row>
    <row r="8" spans="1:15" ht="21" customHeight="1" x14ac:dyDescent="0.3">
      <c r="A8" s="293"/>
      <c r="B8" s="368"/>
      <c r="C8" s="369"/>
      <c r="D8" s="369"/>
      <c r="E8" s="369"/>
      <c r="F8" s="369"/>
      <c r="G8" s="370"/>
      <c r="H8" s="371"/>
      <c r="I8" s="371"/>
      <c r="J8" s="294"/>
      <c r="K8" s="293"/>
      <c r="L8" s="293"/>
      <c r="M8" s="293"/>
      <c r="N8" s="293"/>
      <c r="O8" s="293"/>
    </row>
    <row r="10" spans="1:15" x14ac:dyDescent="0.3">
      <c r="A10" s="298" t="s">
        <v>237</v>
      </c>
    </row>
  </sheetData>
  <mergeCells count="7">
    <mergeCell ref="B8:F8"/>
    <mergeCell ref="G8:I8"/>
    <mergeCell ref="A4:O4"/>
    <mergeCell ref="B5:M5"/>
    <mergeCell ref="B6:I6"/>
    <mergeCell ref="B7:F7"/>
    <mergeCell ref="G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SAŽETAK</vt:lpstr>
      <vt:lpstr>Prihodi i rashodi po ekon. kl.</vt:lpstr>
      <vt:lpstr>Prihodi i rashodi po izvorima </vt:lpstr>
      <vt:lpstr>Rashodi prema funkcijskoj kl</vt:lpstr>
      <vt:lpstr>Račun financiranja</vt:lpstr>
      <vt:lpstr>Račun fin prema izvorima f</vt:lpstr>
      <vt:lpstr>Posebni dio</vt:lpstr>
      <vt:lpstr>Izvj.o zaduž.na dom.i str.trž.</vt:lpstr>
      <vt:lpstr>Izvj.o danim zajm.i potr.</vt:lpstr>
      <vt:lpstr>'Prihodi i rashodi po ekon. kl.'!Print_Area</vt:lpstr>
      <vt:lpstr>SAŽETAK!Print_Area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2025-07-17T15:14:33Z</cp:lastPrinted>
  <dcterms:created xsi:type="dcterms:W3CDTF">2022-08-12T12:51:27Z</dcterms:created>
  <dcterms:modified xsi:type="dcterms:W3CDTF">2025-07-24T06:26:58Z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