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FINANCIJSKI IZVJEŠTAJI\2023\"/>
    </mc:Choice>
  </mc:AlternateContent>
  <bookViews>
    <workbookView xWindow="0" yWindow="0" windowWidth="28800" windowHeight="11415"/>
  </bookViews>
  <sheets>
    <sheet name="SAŽETAK" sheetId="1" r:id="rId1"/>
    <sheet name="Prihodi i rashodi po ekon. kl." sheetId="3" r:id="rId2"/>
    <sheet name="Prihodi i rashodi po izvorima " sheetId="12" r:id="rId3"/>
    <sheet name="Račun fin prema izvorima f" sheetId="19" r:id="rId4"/>
    <sheet name="Rashodi prema funkcijskoj kl" sheetId="14" r:id="rId5"/>
    <sheet name="Račun financiranja" sheetId="15" r:id="rId6"/>
    <sheet name="Posebni dio" sheetId="18" r:id="rId7"/>
  </sheets>
  <definedNames>
    <definedName name="_xlnm.Print_Area" localSheetId="1">'Prihodi i rashodi po ekon. kl.'!$A$2:$K$93</definedName>
    <definedName name="_xlnm.Print_Area" localSheetId="0">SAŽETAK!$A$1:$L$35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9" l="1"/>
  <c r="C28" i="12"/>
  <c r="D28" i="12"/>
  <c r="E28" i="12"/>
  <c r="B28" i="12"/>
  <c r="C26" i="12"/>
  <c r="D26" i="12"/>
  <c r="E26" i="12"/>
  <c r="B26" i="12"/>
  <c r="F26" i="12" s="1"/>
  <c r="G26" i="12"/>
  <c r="D39" i="19" l="1"/>
  <c r="D40" i="19" s="1"/>
  <c r="E39" i="19" l="1"/>
  <c r="G39" i="19" s="1"/>
  <c r="C37" i="19"/>
  <c r="D37" i="19"/>
  <c r="E37" i="19"/>
  <c r="C36" i="19"/>
  <c r="C38" i="19" s="1"/>
  <c r="D36" i="19"/>
  <c r="E36" i="19"/>
  <c r="C14" i="19"/>
  <c r="C39" i="19" s="1"/>
  <c r="D15" i="19"/>
  <c r="E15" i="19"/>
  <c r="B15" i="19"/>
  <c r="C33" i="19"/>
  <c r="D33" i="19"/>
  <c r="E33" i="19"/>
  <c r="C27" i="19"/>
  <c r="D27" i="19"/>
  <c r="E27" i="19"/>
  <c r="C21" i="19"/>
  <c r="D21" i="19"/>
  <c r="E21" i="19"/>
  <c r="C9" i="19"/>
  <c r="D9" i="19"/>
  <c r="E9" i="19"/>
  <c r="B39" i="19"/>
  <c r="E38" i="19" l="1"/>
  <c r="C15" i="19"/>
  <c r="C40" i="19"/>
  <c r="E40" i="19"/>
  <c r="B37" i="19"/>
  <c r="F37" i="19" s="1"/>
  <c r="B36" i="19"/>
  <c r="B33" i="19"/>
  <c r="B27" i="19"/>
  <c r="B21" i="19"/>
  <c r="B9" i="19"/>
  <c r="F39" i="19"/>
  <c r="G38" i="19"/>
  <c r="G37" i="19"/>
  <c r="G36" i="19"/>
  <c r="G31" i="19"/>
  <c r="F31" i="19"/>
  <c r="G30" i="19"/>
  <c r="F30" i="19"/>
  <c r="G25" i="19"/>
  <c r="F25" i="19"/>
  <c r="G24" i="19"/>
  <c r="F24" i="19"/>
  <c r="G19" i="19"/>
  <c r="F19" i="19"/>
  <c r="G18" i="19"/>
  <c r="F18" i="19"/>
  <c r="G13" i="19"/>
  <c r="G12" i="19"/>
  <c r="F36" i="19" l="1"/>
  <c r="B38" i="19"/>
  <c r="F38" i="19" s="1"/>
  <c r="B40" i="19"/>
  <c r="F40" i="19" s="1"/>
  <c r="G7" i="19"/>
  <c r="F7" i="19"/>
  <c r="F8" i="19"/>
  <c r="G8" i="19"/>
  <c r="J33" i="3"/>
  <c r="K33" i="3"/>
  <c r="G14" i="14" l="1"/>
  <c r="G15" i="14"/>
  <c r="F14" i="14" l="1"/>
  <c r="F15" i="14"/>
  <c r="H17" i="1" l="1"/>
  <c r="H24" i="3" l="1"/>
  <c r="H166" i="18" l="1"/>
  <c r="H167" i="18"/>
  <c r="G166" i="18"/>
  <c r="G167" i="18"/>
  <c r="D167" i="18"/>
  <c r="E167" i="18"/>
  <c r="F167" i="18"/>
  <c r="C167" i="18"/>
  <c r="G47" i="18"/>
  <c r="H47" i="18"/>
  <c r="G48" i="18"/>
  <c r="H48" i="18"/>
  <c r="G49" i="18"/>
  <c r="H49" i="18"/>
  <c r="G45" i="18"/>
  <c r="H45" i="18"/>
  <c r="C10" i="18" l="1"/>
  <c r="F27" i="12"/>
  <c r="G27" i="12"/>
  <c r="E12" i="14" l="1"/>
  <c r="E11" i="14" s="1"/>
  <c r="B12" i="14"/>
  <c r="B11" i="14" s="1"/>
  <c r="G12" i="14" l="1"/>
  <c r="G11" i="14"/>
  <c r="F12" i="14"/>
  <c r="K18" i="1" l="1"/>
  <c r="K19" i="1"/>
  <c r="K15" i="1"/>
  <c r="J18" i="1"/>
  <c r="J19" i="1"/>
  <c r="J15" i="1"/>
  <c r="J31" i="3"/>
  <c r="K31" i="3"/>
  <c r="K13" i="3"/>
  <c r="K15" i="3"/>
  <c r="K17" i="3"/>
  <c r="K19" i="3"/>
  <c r="K22" i="3"/>
  <c r="K25" i="3"/>
  <c r="K27" i="3"/>
  <c r="K30" i="3"/>
  <c r="G22" i="18"/>
  <c r="H22" i="18"/>
  <c r="G23" i="18"/>
  <c r="H23" i="18"/>
  <c r="G24" i="18"/>
  <c r="H24" i="18"/>
  <c r="G26" i="18"/>
  <c r="H26" i="18"/>
  <c r="G27" i="18"/>
  <c r="H27" i="18"/>
  <c r="G28" i="18"/>
  <c r="H28" i="18"/>
  <c r="G29" i="18"/>
  <c r="H29" i="18"/>
  <c r="G31" i="18"/>
  <c r="H31" i="18"/>
  <c r="G32" i="18"/>
  <c r="H32" i="18"/>
  <c r="G33" i="18"/>
  <c r="H33" i="18"/>
  <c r="G34" i="18"/>
  <c r="H34" i="18"/>
  <c r="G35" i="18"/>
  <c r="H35" i="18"/>
  <c r="G36" i="18"/>
  <c r="H36" i="18"/>
  <c r="G37" i="18"/>
  <c r="H37" i="18"/>
  <c r="G38" i="18"/>
  <c r="H38" i="18"/>
  <c r="G40" i="18"/>
  <c r="H40" i="18"/>
  <c r="G41" i="18"/>
  <c r="H41" i="18"/>
  <c r="G42" i="18"/>
  <c r="H42" i="18"/>
  <c r="G43" i="18"/>
  <c r="H43" i="18"/>
  <c r="G148" i="18"/>
  <c r="G215" i="18"/>
  <c r="G217" i="18"/>
  <c r="G219" i="18"/>
  <c r="G222" i="18"/>
  <c r="G223" i="18"/>
  <c r="G10" i="12"/>
  <c r="G11" i="12"/>
  <c r="G12" i="12"/>
  <c r="G14" i="12"/>
  <c r="G16" i="12"/>
  <c r="G18" i="12"/>
  <c r="G21" i="12"/>
  <c r="G23" i="12"/>
  <c r="G25" i="12"/>
  <c r="F10" i="12"/>
  <c r="F11" i="12"/>
  <c r="F12" i="12"/>
  <c r="F14" i="12"/>
  <c r="F16" i="12"/>
  <c r="F18" i="12"/>
  <c r="F21" i="12"/>
  <c r="F23" i="12"/>
  <c r="F25" i="12"/>
  <c r="E24" i="12"/>
  <c r="D24" i="12"/>
  <c r="C24" i="12"/>
  <c r="B24" i="12"/>
  <c r="E22" i="12"/>
  <c r="D22" i="12"/>
  <c r="C22" i="12"/>
  <c r="B22" i="12"/>
  <c r="E20" i="12"/>
  <c r="D20" i="12"/>
  <c r="C20" i="12"/>
  <c r="B20" i="12"/>
  <c r="E17" i="12"/>
  <c r="D17" i="12"/>
  <c r="C17" i="12"/>
  <c r="B17" i="12"/>
  <c r="E15" i="12"/>
  <c r="D15" i="12"/>
  <c r="C15" i="12"/>
  <c r="B15" i="12"/>
  <c r="E13" i="12"/>
  <c r="D13" i="12"/>
  <c r="C13" i="12"/>
  <c r="B13" i="12"/>
  <c r="E9" i="12"/>
  <c r="D9" i="12"/>
  <c r="C9" i="12"/>
  <c r="B9" i="12"/>
  <c r="F15" i="12" l="1"/>
  <c r="G15" i="12"/>
  <c r="G13" i="12"/>
  <c r="G22" i="12"/>
  <c r="F22" i="12"/>
  <c r="G9" i="12"/>
  <c r="F24" i="12"/>
  <c r="G20" i="12"/>
  <c r="F20" i="12"/>
  <c r="G17" i="12"/>
  <c r="F13" i="12"/>
  <c r="F17" i="12"/>
  <c r="F9" i="12"/>
  <c r="G24" i="12"/>
  <c r="D19" i="12"/>
  <c r="E19" i="12"/>
  <c r="B19" i="12"/>
  <c r="C19" i="12"/>
  <c r="F35" i="12"/>
  <c r="G35" i="12"/>
  <c r="F36" i="12"/>
  <c r="G36" i="12"/>
  <c r="F37" i="12"/>
  <c r="G37" i="12"/>
  <c r="F39" i="12"/>
  <c r="G39" i="12"/>
  <c r="F41" i="12"/>
  <c r="G41" i="12"/>
  <c r="F43" i="12"/>
  <c r="G43" i="12"/>
  <c r="F46" i="12"/>
  <c r="G46" i="12"/>
  <c r="F48" i="12"/>
  <c r="G48" i="12"/>
  <c r="F50" i="12"/>
  <c r="G50" i="12"/>
  <c r="G19" i="12" l="1"/>
  <c r="F19" i="12"/>
  <c r="B38" i="12"/>
  <c r="C38" i="12"/>
  <c r="D38" i="12"/>
  <c r="E38" i="12"/>
  <c r="E149" i="18"/>
  <c r="C65" i="18"/>
  <c r="F67" i="18"/>
  <c r="C67" i="18"/>
  <c r="F65" i="18"/>
  <c r="F74" i="18"/>
  <c r="C74" i="18"/>
  <c r="F71" i="18"/>
  <c r="C71" i="18"/>
  <c r="D174" i="18"/>
  <c r="E174" i="18"/>
  <c r="F174" i="18"/>
  <c r="C174" i="18"/>
  <c r="D60" i="18"/>
  <c r="C61" i="18"/>
  <c r="C60" i="18" s="1"/>
  <c r="D61" i="18"/>
  <c r="E61" i="18"/>
  <c r="F61" i="18"/>
  <c r="F60" i="18" l="1"/>
  <c r="G28" i="12"/>
  <c r="F28" i="12"/>
  <c r="G38" i="12"/>
  <c r="F38" i="12"/>
  <c r="C64" i="18"/>
  <c r="F64" i="18"/>
  <c r="C195" i="18"/>
  <c r="F195" i="18"/>
  <c r="D21" i="18"/>
  <c r="E21" i="18"/>
  <c r="F21" i="18"/>
  <c r="C21" i="18"/>
  <c r="D78" i="18"/>
  <c r="E78" i="18"/>
  <c r="F78" i="18"/>
  <c r="D80" i="18"/>
  <c r="E80" i="18"/>
  <c r="F80" i="18"/>
  <c r="C80" i="18"/>
  <c r="D100" i="18"/>
  <c r="E100" i="18"/>
  <c r="F100" i="18"/>
  <c r="F39" i="18"/>
  <c r="E39" i="18"/>
  <c r="D39" i="18"/>
  <c r="C39" i="18"/>
  <c r="F30" i="18"/>
  <c r="D87" i="18"/>
  <c r="E87" i="18"/>
  <c r="F87" i="18"/>
  <c r="C87" i="18"/>
  <c r="C78" i="18"/>
  <c r="D92" i="18"/>
  <c r="E92" i="18"/>
  <c r="F92" i="18"/>
  <c r="C92" i="18"/>
  <c r="F121" i="18"/>
  <c r="E121" i="18"/>
  <c r="D121" i="18"/>
  <c r="C121" i="18"/>
  <c r="D30" i="18"/>
  <c r="E30" i="18"/>
  <c r="C30" i="18"/>
  <c r="C100" i="18"/>
  <c r="H30" i="18" l="1"/>
  <c r="G30" i="18"/>
  <c r="H39" i="18"/>
  <c r="G39" i="18"/>
  <c r="H64" i="18"/>
  <c r="G64" i="18"/>
  <c r="H21" i="18"/>
  <c r="G21" i="18"/>
  <c r="G100" i="18"/>
  <c r="H100" i="18"/>
  <c r="G60" i="18"/>
  <c r="H60" i="18"/>
  <c r="F46" i="18"/>
  <c r="C46" i="18"/>
  <c r="G46" i="18" l="1"/>
  <c r="F141" i="18"/>
  <c r="E141" i="18"/>
  <c r="D141" i="18"/>
  <c r="C141" i="18"/>
  <c r="C177" i="18" l="1"/>
  <c r="F177" i="18"/>
  <c r="D168" i="18"/>
  <c r="D170" i="18"/>
  <c r="E170" i="18"/>
  <c r="F170" i="18"/>
  <c r="C170" i="18"/>
  <c r="C169" i="18" s="1"/>
  <c r="E168" i="18"/>
  <c r="E224" i="18"/>
  <c r="D224" i="18"/>
  <c r="F225" i="18"/>
  <c r="C225" i="18"/>
  <c r="C224" i="18" s="1"/>
  <c r="F224" i="18" l="1"/>
  <c r="F169" i="18"/>
  <c r="F205" i="18"/>
  <c r="C205" i="18"/>
  <c r="D184" i="18"/>
  <c r="D183" i="18" s="1"/>
  <c r="E183" i="18"/>
  <c r="F184" i="18"/>
  <c r="C184" i="18"/>
  <c r="C183" i="18" s="1"/>
  <c r="D179" i="18"/>
  <c r="E179" i="18"/>
  <c r="F180" i="18"/>
  <c r="C180" i="18"/>
  <c r="C179" i="18" s="1"/>
  <c r="D140" i="18"/>
  <c r="D10" i="18"/>
  <c r="E10" i="18"/>
  <c r="F10" i="18"/>
  <c r="H169" i="18" l="1"/>
  <c r="G169" i="18"/>
  <c r="F179" i="18"/>
  <c r="H180" i="18"/>
  <c r="G180" i="18"/>
  <c r="F183" i="18"/>
  <c r="G184" i="18"/>
  <c r="H184" i="18"/>
  <c r="G224" i="18"/>
  <c r="H224" i="18"/>
  <c r="E188" i="18"/>
  <c r="F188" i="18"/>
  <c r="C188" i="18"/>
  <c r="F210" i="18"/>
  <c r="C210" i="18"/>
  <c r="F208" i="18"/>
  <c r="C208" i="18"/>
  <c r="F191" i="18"/>
  <c r="C191" i="18"/>
  <c r="F221" i="18"/>
  <c r="C221" i="18"/>
  <c r="C220" i="18" s="1"/>
  <c r="F218" i="18"/>
  <c r="C218" i="18"/>
  <c r="F216" i="18"/>
  <c r="G216" i="18" s="1"/>
  <c r="C216" i="18"/>
  <c r="E214" i="18"/>
  <c r="F214" i="18"/>
  <c r="C214" i="18"/>
  <c r="F173" i="18"/>
  <c r="C173" i="18"/>
  <c r="F220" i="18" l="1"/>
  <c r="G221" i="18"/>
  <c r="G183" i="18"/>
  <c r="H183" i="18"/>
  <c r="G218" i="18"/>
  <c r="G173" i="18"/>
  <c r="H173" i="18"/>
  <c r="H208" i="18"/>
  <c r="G208" i="18"/>
  <c r="G214" i="18"/>
  <c r="H179" i="18"/>
  <c r="G179" i="18"/>
  <c r="C168" i="18"/>
  <c r="F168" i="18"/>
  <c r="E186" i="18"/>
  <c r="C187" i="18"/>
  <c r="C186" i="18" s="1"/>
  <c r="F187" i="18"/>
  <c r="D186" i="18"/>
  <c r="C213" i="18"/>
  <c r="C212" i="18" s="1"/>
  <c r="F213" i="18"/>
  <c r="E212" i="18"/>
  <c r="D212" i="18"/>
  <c r="F212" i="18" l="1"/>
  <c r="G213" i="18"/>
  <c r="H213" i="18"/>
  <c r="F186" i="18"/>
  <c r="G186" i="18" s="1"/>
  <c r="H187" i="18"/>
  <c r="G187" i="18"/>
  <c r="G168" i="18"/>
  <c r="H168" i="18"/>
  <c r="H220" i="18"/>
  <c r="G220" i="18"/>
  <c r="E166" i="18"/>
  <c r="D166" i="18"/>
  <c r="C166" i="18"/>
  <c r="H186" i="18" l="1"/>
  <c r="G212" i="18"/>
  <c r="H212" i="18"/>
  <c r="F166" i="18" l="1"/>
  <c r="I17" i="1"/>
  <c r="D97" i="18"/>
  <c r="E97" i="18"/>
  <c r="F97" i="18"/>
  <c r="C97" i="18"/>
  <c r="F85" i="18"/>
  <c r="C85" i="18"/>
  <c r="F82" i="18"/>
  <c r="C82" i="18"/>
  <c r="C77" i="18" s="1"/>
  <c r="F77" i="18" l="1"/>
  <c r="K17" i="1"/>
  <c r="D59" i="18"/>
  <c r="E59" i="18"/>
  <c r="C25" i="18"/>
  <c r="D25" i="18"/>
  <c r="E25" i="18"/>
  <c r="F25" i="18"/>
  <c r="C44" i="18"/>
  <c r="D44" i="18"/>
  <c r="E44" i="18"/>
  <c r="F44" i="18"/>
  <c r="D46" i="18"/>
  <c r="E46" i="18"/>
  <c r="H46" i="18" s="1"/>
  <c r="D52" i="18"/>
  <c r="E52" i="18"/>
  <c r="C54" i="18"/>
  <c r="F54" i="18"/>
  <c r="C57" i="18"/>
  <c r="F57" i="18"/>
  <c r="D84" i="18"/>
  <c r="D76" i="18" s="1"/>
  <c r="E84" i="18"/>
  <c r="E76" i="18" s="1"/>
  <c r="F84" i="18"/>
  <c r="D105" i="18"/>
  <c r="E105" i="18"/>
  <c r="C106" i="18"/>
  <c r="F106" i="18"/>
  <c r="C110" i="18"/>
  <c r="F110" i="18"/>
  <c r="C112" i="18"/>
  <c r="F112" i="18"/>
  <c r="C116" i="18"/>
  <c r="D116" i="18"/>
  <c r="F116" i="18"/>
  <c r="C118" i="18"/>
  <c r="D118" i="18"/>
  <c r="E118" i="18"/>
  <c r="F118" i="18"/>
  <c r="C123" i="18"/>
  <c r="D123" i="18"/>
  <c r="E123" i="18"/>
  <c r="F123" i="18"/>
  <c r="C126" i="18"/>
  <c r="D126" i="18"/>
  <c r="E126" i="18"/>
  <c r="F126" i="18"/>
  <c r="C129" i="18"/>
  <c r="C128" i="18" s="1"/>
  <c r="D129" i="18"/>
  <c r="D128" i="18" s="1"/>
  <c r="E129" i="18"/>
  <c r="E128" i="18" s="1"/>
  <c r="F129" i="18"/>
  <c r="C134" i="18"/>
  <c r="D134" i="18"/>
  <c r="E134" i="18"/>
  <c r="F134" i="18"/>
  <c r="C136" i="18"/>
  <c r="D136" i="18"/>
  <c r="E136" i="18"/>
  <c r="F136" i="18"/>
  <c r="C138" i="18"/>
  <c r="D138" i="18"/>
  <c r="E138" i="18"/>
  <c r="F138" i="18"/>
  <c r="C143" i="18"/>
  <c r="F143" i="18"/>
  <c r="C145" i="18"/>
  <c r="F145" i="18"/>
  <c r="C147" i="18"/>
  <c r="E147" i="18"/>
  <c r="F147" i="18"/>
  <c r="C149" i="18"/>
  <c r="D149" i="18"/>
  <c r="F149" i="18"/>
  <c r="C154" i="18"/>
  <c r="D154" i="18"/>
  <c r="E154" i="18"/>
  <c r="F154" i="18"/>
  <c r="C157" i="18"/>
  <c r="D157" i="18"/>
  <c r="E157" i="18"/>
  <c r="F157" i="18"/>
  <c r="C160" i="18"/>
  <c r="D160" i="18"/>
  <c r="E160" i="18"/>
  <c r="F160" i="18"/>
  <c r="C162" i="18"/>
  <c r="D162" i="18"/>
  <c r="E162" i="18"/>
  <c r="F162" i="18"/>
  <c r="C164" i="18"/>
  <c r="D164" i="18"/>
  <c r="E164" i="18"/>
  <c r="F164" i="18"/>
  <c r="F128" i="18" l="1"/>
  <c r="G44" i="18"/>
  <c r="H44" i="18"/>
  <c r="G147" i="18"/>
  <c r="H147" i="18"/>
  <c r="H149" i="18"/>
  <c r="G149" i="18"/>
  <c r="F76" i="18"/>
  <c r="H84" i="18"/>
  <c r="G126" i="18"/>
  <c r="H126" i="18"/>
  <c r="G164" i="18"/>
  <c r="H164" i="18"/>
  <c r="G25" i="18"/>
  <c r="H25" i="18"/>
  <c r="G77" i="18"/>
  <c r="H77" i="18"/>
  <c r="C59" i="18"/>
  <c r="E133" i="18"/>
  <c r="C140" i="18"/>
  <c r="E115" i="18"/>
  <c r="E104" i="18" s="1"/>
  <c r="C84" i="18"/>
  <c r="C76" i="18" s="1"/>
  <c r="E153" i="18"/>
  <c r="E152" i="18" s="1"/>
  <c r="C20" i="18"/>
  <c r="C19" i="18" s="1"/>
  <c r="C18" i="18" s="1"/>
  <c r="C17" i="18" s="1"/>
  <c r="C105" i="18"/>
  <c r="F115" i="18"/>
  <c r="D115" i="18"/>
  <c r="D104" i="18" s="1"/>
  <c r="F153" i="18"/>
  <c r="C133" i="18"/>
  <c r="F133" i="18"/>
  <c r="D153" i="18"/>
  <c r="D152" i="18" s="1"/>
  <c r="C53" i="18"/>
  <c r="C52" i="18" s="1"/>
  <c r="E20" i="18"/>
  <c r="E19" i="18" s="1"/>
  <c r="E18" i="18" s="1"/>
  <c r="E17" i="18" s="1"/>
  <c r="C153" i="18"/>
  <c r="C152" i="18" s="1"/>
  <c r="D133" i="18"/>
  <c r="F59" i="18"/>
  <c r="C115" i="18"/>
  <c r="F140" i="18"/>
  <c r="E140" i="18"/>
  <c r="F20" i="18"/>
  <c r="D20" i="18"/>
  <c r="D19" i="18" s="1"/>
  <c r="D18" i="18" s="1"/>
  <c r="D17" i="18" s="1"/>
  <c r="F105" i="18"/>
  <c r="F53" i="18"/>
  <c r="H20" i="1"/>
  <c r="H78" i="3"/>
  <c r="G49" i="3"/>
  <c r="H49" i="3"/>
  <c r="G39" i="3"/>
  <c r="H39" i="3"/>
  <c r="E34" i="12"/>
  <c r="H38" i="3" l="1"/>
  <c r="G84" i="18"/>
  <c r="F152" i="18"/>
  <c r="G153" i="18"/>
  <c r="H153" i="18"/>
  <c r="F19" i="18"/>
  <c r="G20" i="18"/>
  <c r="H20" i="18"/>
  <c r="G115" i="18"/>
  <c r="H115" i="18"/>
  <c r="F52" i="18"/>
  <c r="G53" i="18"/>
  <c r="H53" i="18"/>
  <c r="H140" i="18"/>
  <c r="G140" i="18"/>
  <c r="H59" i="18"/>
  <c r="G59" i="18"/>
  <c r="G76" i="18"/>
  <c r="H76" i="18"/>
  <c r="H105" i="18"/>
  <c r="G105" i="18"/>
  <c r="G133" i="18"/>
  <c r="H133" i="18"/>
  <c r="H128" i="18"/>
  <c r="G128" i="18"/>
  <c r="F104" i="18"/>
  <c r="E51" i="18"/>
  <c r="E50" i="18" s="1"/>
  <c r="C132" i="18"/>
  <c r="D132" i="18"/>
  <c r="D51" i="18" s="1"/>
  <c r="D50" i="18" s="1"/>
  <c r="D16" i="18" s="1"/>
  <c r="D8" i="18" s="1"/>
  <c r="C104" i="18"/>
  <c r="F132" i="18"/>
  <c r="E49" i="12"/>
  <c r="D49" i="12"/>
  <c r="C49" i="12"/>
  <c r="B49" i="12"/>
  <c r="E47" i="12"/>
  <c r="D47" i="12"/>
  <c r="C47" i="12"/>
  <c r="B47" i="12"/>
  <c r="E45" i="12"/>
  <c r="D45" i="12"/>
  <c r="C45" i="12"/>
  <c r="B45" i="12"/>
  <c r="E42" i="12"/>
  <c r="D42" i="12"/>
  <c r="C42" i="12"/>
  <c r="B42" i="12"/>
  <c r="E40" i="12"/>
  <c r="D40" i="12"/>
  <c r="C40" i="12"/>
  <c r="D34" i="12"/>
  <c r="G34" i="12" s="1"/>
  <c r="C34" i="12"/>
  <c r="B34" i="12"/>
  <c r="F34" i="12" s="1"/>
  <c r="J13" i="3"/>
  <c r="J15" i="3"/>
  <c r="J17" i="3"/>
  <c r="J19" i="3"/>
  <c r="J22" i="3"/>
  <c r="J25" i="3"/>
  <c r="J27" i="3"/>
  <c r="J30" i="3"/>
  <c r="G32" i="3"/>
  <c r="I32" i="3"/>
  <c r="K32" i="3" s="1"/>
  <c r="J32" i="3"/>
  <c r="G132" i="18" l="1"/>
  <c r="H132" i="18"/>
  <c r="F18" i="18"/>
  <c r="G19" i="18"/>
  <c r="H19" i="18"/>
  <c r="G104" i="18"/>
  <c r="H104" i="18"/>
  <c r="G52" i="18"/>
  <c r="H52" i="18"/>
  <c r="H152" i="18"/>
  <c r="G152" i="18"/>
  <c r="E16" i="18"/>
  <c r="G49" i="12"/>
  <c r="F49" i="12"/>
  <c r="F45" i="12"/>
  <c r="G45" i="12"/>
  <c r="F42" i="12"/>
  <c r="G42" i="12"/>
  <c r="G40" i="12"/>
  <c r="F40" i="12"/>
  <c r="F47" i="12"/>
  <c r="G47" i="12"/>
  <c r="F51" i="18"/>
  <c r="C51" i="18"/>
  <c r="C50" i="18" s="1"/>
  <c r="C16" i="18" s="1"/>
  <c r="C8" i="18" s="1"/>
  <c r="D44" i="12"/>
  <c r="D51" i="12" s="1"/>
  <c r="C44" i="12"/>
  <c r="C51" i="12" s="1"/>
  <c r="B44" i="12"/>
  <c r="B51" i="12" s="1"/>
  <c r="E44" i="12"/>
  <c r="I55" i="3"/>
  <c r="K55" i="3" s="1"/>
  <c r="F55" i="3"/>
  <c r="I46" i="3"/>
  <c r="K46" i="3" s="1"/>
  <c r="F46" i="3"/>
  <c r="F50" i="18" l="1"/>
  <c r="G51" i="18"/>
  <c r="H51" i="18"/>
  <c r="F17" i="18"/>
  <c r="H18" i="18"/>
  <c r="G18" i="18"/>
  <c r="E8" i="18"/>
  <c r="E51" i="12"/>
  <c r="G44" i="12"/>
  <c r="F44" i="12"/>
  <c r="F51" i="12"/>
  <c r="G51" i="12"/>
  <c r="J46" i="3"/>
  <c r="J55" i="3"/>
  <c r="G17" i="18" l="1"/>
  <c r="H17" i="18"/>
  <c r="F16" i="18"/>
  <c r="G50" i="18"/>
  <c r="H50" i="18"/>
  <c r="G87" i="3"/>
  <c r="G82" i="3" s="1"/>
  <c r="G81" i="3" s="1"/>
  <c r="H87" i="3"/>
  <c r="H82" i="3" s="1"/>
  <c r="I87" i="3"/>
  <c r="F87" i="3"/>
  <c r="I83" i="3"/>
  <c r="K83" i="3" s="1"/>
  <c r="F83" i="3"/>
  <c r="I79" i="3"/>
  <c r="K79" i="3" s="1"/>
  <c r="G79" i="3"/>
  <c r="G78" i="3" s="1"/>
  <c r="F79" i="3"/>
  <c r="F78" i="3" s="1"/>
  <c r="I76" i="3"/>
  <c r="K76" i="3" s="1"/>
  <c r="F76" i="3"/>
  <c r="F75" i="3" s="1"/>
  <c r="I70" i="3"/>
  <c r="K70" i="3" s="1"/>
  <c r="F70" i="3"/>
  <c r="I61" i="3"/>
  <c r="K61" i="3" s="1"/>
  <c r="F61" i="3"/>
  <c r="I50" i="3"/>
  <c r="K50" i="3" s="1"/>
  <c r="F8" i="18" l="1"/>
  <c r="G16" i="18"/>
  <c r="H16" i="18"/>
  <c r="J87" i="3"/>
  <c r="K87" i="3"/>
  <c r="J70" i="3"/>
  <c r="I75" i="3"/>
  <c r="J76" i="3"/>
  <c r="I78" i="3"/>
  <c r="J79" i="3"/>
  <c r="I82" i="3"/>
  <c r="K82" i="3" s="1"/>
  <c r="J83" i="3"/>
  <c r="J61" i="3"/>
  <c r="I49" i="3"/>
  <c r="K49" i="3" s="1"/>
  <c r="H81" i="3"/>
  <c r="H90" i="3" s="1"/>
  <c r="F82" i="3"/>
  <c r="F81" i="3" s="1"/>
  <c r="F50" i="3"/>
  <c r="F49" i="3" s="1"/>
  <c r="I44" i="3"/>
  <c r="K44" i="3" s="1"/>
  <c r="F44" i="3"/>
  <c r="I40" i="3"/>
  <c r="K40" i="3" s="1"/>
  <c r="F40" i="3"/>
  <c r="G29" i="3"/>
  <c r="G28" i="3" s="1"/>
  <c r="H29" i="3"/>
  <c r="H28" i="3" s="1"/>
  <c r="I29" i="3"/>
  <c r="F29" i="3"/>
  <c r="F28" i="3" s="1"/>
  <c r="G26" i="3"/>
  <c r="H26" i="3"/>
  <c r="I26" i="3"/>
  <c r="K26" i="3" s="1"/>
  <c r="F26" i="3"/>
  <c r="G24" i="3"/>
  <c r="I24" i="3"/>
  <c r="K24" i="3" s="1"/>
  <c r="F24" i="3"/>
  <c r="G21" i="3"/>
  <c r="G20" i="3" s="1"/>
  <c r="H21" i="3"/>
  <c r="H20" i="3" s="1"/>
  <c r="I21" i="3"/>
  <c r="K21" i="3" s="1"/>
  <c r="F21" i="3"/>
  <c r="F20" i="3" s="1"/>
  <c r="G18" i="3"/>
  <c r="H18" i="3"/>
  <c r="I18" i="3"/>
  <c r="K18" i="3" s="1"/>
  <c r="F18" i="3"/>
  <c r="G16" i="3"/>
  <c r="H16" i="3"/>
  <c r="I16" i="3"/>
  <c r="F16" i="3"/>
  <c r="G14" i="3"/>
  <c r="H14" i="3"/>
  <c r="I14" i="3"/>
  <c r="F14" i="3"/>
  <c r="G12" i="3"/>
  <c r="H12" i="3"/>
  <c r="I12" i="3"/>
  <c r="F12" i="3"/>
  <c r="K14" i="3" l="1"/>
  <c r="K16" i="3"/>
  <c r="J50" i="3"/>
  <c r="K29" i="3"/>
  <c r="K12" i="3"/>
  <c r="G8" i="18"/>
  <c r="H8" i="18"/>
  <c r="I81" i="3"/>
  <c r="J78" i="3"/>
  <c r="K78" i="3"/>
  <c r="J75" i="3"/>
  <c r="K75" i="3"/>
  <c r="J49" i="3"/>
  <c r="J16" i="3"/>
  <c r="J24" i="3"/>
  <c r="J44" i="3"/>
  <c r="J18" i="3"/>
  <c r="J82" i="3"/>
  <c r="J26" i="3"/>
  <c r="I39" i="3"/>
  <c r="J40" i="3"/>
  <c r="J12" i="3"/>
  <c r="J14" i="3"/>
  <c r="I20" i="3"/>
  <c r="J21" i="3"/>
  <c r="I28" i="3"/>
  <c r="J29" i="3"/>
  <c r="G38" i="3"/>
  <c r="G90" i="3" s="1"/>
  <c r="F23" i="3"/>
  <c r="I23" i="3"/>
  <c r="H11" i="3"/>
  <c r="H23" i="3"/>
  <c r="I11" i="3"/>
  <c r="G11" i="3"/>
  <c r="G23" i="3"/>
  <c r="F11" i="3"/>
  <c r="F39" i="3"/>
  <c r="H10" i="3" l="1"/>
  <c r="H34" i="3"/>
  <c r="G34" i="3"/>
  <c r="G10" i="3"/>
  <c r="K11" i="3"/>
  <c r="I10" i="3"/>
  <c r="I34" i="3"/>
  <c r="F10" i="3"/>
  <c r="F34" i="3"/>
  <c r="J23" i="3"/>
  <c r="K23" i="3"/>
  <c r="J20" i="3"/>
  <c r="K20" i="3"/>
  <c r="J28" i="3"/>
  <c r="K28" i="3"/>
  <c r="J39" i="3"/>
  <c r="K39" i="3"/>
  <c r="J81" i="3"/>
  <c r="K81" i="3"/>
  <c r="J11" i="3"/>
  <c r="I38" i="3"/>
  <c r="K38" i="3" s="1"/>
  <c r="F38" i="3"/>
  <c r="K10" i="3" l="1"/>
  <c r="J34" i="3"/>
  <c r="K34" i="3"/>
  <c r="J10" i="3"/>
  <c r="F90" i="3"/>
  <c r="J38" i="3"/>
  <c r="I90" i="3"/>
  <c r="J90" i="3" l="1"/>
  <c r="K90" i="3"/>
  <c r="G28" i="1"/>
  <c r="H28" i="1"/>
  <c r="I28" i="1"/>
  <c r="G20" i="1" l="1"/>
  <c r="I20" i="1"/>
  <c r="G17" i="1"/>
  <c r="I21" i="1"/>
  <c r="I30" i="1" s="1"/>
  <c r="F28" i="1"/>
  <c r="F20" i="1"/>
  <c r="F17" i="1"/>
  <c r="J17" i="1" s="1"/>
  <c r="F21" i="1" l="1"/>
  <c r="F30" i="1" s="1"/>
  <c r="K20" i="1"/>
  <c r="J20" i="1"/>
  <c r="G21" i="1"/>
  <c r="G30" i="1" s="1"/>
  <c r="H21" i="1"/>
  <c r="H30" i="1" s="1"/>
  <c r="H13" i="15" l="1"/>
  <c r="G13" i="15"/>
  <c r="F13" i="15"/>
  <c r="E13" i="15"/>
  <c r="D13" i="15"/>
  <c r="H9" i="15"/>
  <c r="G9" i="15"/>
  <c r="F9" i="15"/>
  <c r="E9" i="15"/>
  <c r="D9" i="15"/>
  <c r="F11" i="14"/>
</calcChain>
</file>

<file path=xl/sharedStrings.xml><?xml version="1.0" encoding="utf-8"?>
<sst xmlns="http://schemas.openxmlformats.org/spreadsheetml/2006/main" count="527" uniqueCount="195">
  <si>
    <t>PRIHODI UKUPNO</t>
  </si>
  <si>
    <t>RASHODI UKUPNO</t>
  </si>
  <si>
    <t>RAZLIKA - VIŠAK / MANJAK</t>
  </si>
  <si>
    <t>Prihodi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</si>
  <si>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</si>
  <si>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</si>
  <si>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</si>
  <si>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</si>
  <si>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</si>
  <si>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</si>
  <si>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</si>
  <si>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</si>
  <si>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</si>
  <si>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</si>
  <si>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</si>
  <si>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>1 Opći prihodi i primici</t>
  </si>
  <si>
    <t>3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</si>
  <si>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</si>
  <si>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</si>
  <si>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</si>
  <si>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</si>
  <si>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</si>
  <si>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</si>
  <si>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</si>
  <si>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</si>
  <si>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</si>
  <si>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</si>
  <si>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</si>
  <si>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</si>
  <si>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</si>
  <si>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</si>
  <si>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 xml:space="preserve">IZVJEŠTAJ RAČUNA FINANCIRANJA PREMA EKONOMSKOJ KLASIFIKACIJI 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</si>
  <si>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</si>
  <si>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</si>
  <si>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</si>
  <si>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</si>
  <si>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</si>
  <si>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</si>
  <si>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</si>
  <si>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</si>
  <si>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</si>
  <si>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</si>
  <si>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</si>
  <si>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</si>
  <si>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OŠ ANTE KOVAČIĆA, ZLATAR</t>
  </si>
  <si>
    <t xml:space="preserve">A. RAČUN PRIHODA I RASHODA </t>
  </si>
  <si>
    <t>Financijski rashodi</t>
  </si>
  <si>
    <t>PRIHODI</t>
  </si>
  <si>
    <t>Brojčana oznaka i naziv</t>
  </si>
  <si>
    <t>5.7.1 Ministarstvo EU</t>
  </si>
  <si>
    <t>RASHODI</t>
  </si>
  <si>
    <t>1.1 Opći prihodi i primici -izvorna sredstva KZŽ</t>
  </si>
  <si>
    <t>1.3. Decentralizacija</t>
  </si>
  <si>
    <t>2. Donacije</t>
  </si>
  <si>
    <t>2.1.1 Donacije</t>
  </si>
  <si>
    <t>3.1.1. Vlastiti prihodi</t>
  </si>
  <si>
    <t>4 Posebne namjene</t>
  </si>
  <si>
    <t>4.3.1. Posebne namjene</t>
  </si>
  <si>
    <t>5 Pomoći</t>
  </si>
  <si>
    <t>5.2.1 Ministarstvo</t>
  </si>
  <si>
    <t xml:space="preserve">5.2.1. Ministarstvo </t>
  </si>
  <si>
    <t>5.4. JLS</t>
  </si>
  <si>
    <t>5.4.1. Grad Zlatar</t>
  </si>
  <si>
    <t>RASHODI PREMA FUNKCIJSKOJ KLASIFIKACIJI</t>
  </si>
  <si>
    <t>UKUPNI RASHODI</t>
  </si>
  <si>
    <t>09 Obrazovanje</t>
  </si>
  <si>
    <t>091 Predškolsko i osnovno obrazovanje</t>
  </si>
  <si>
    <t>0912 Osnovno obrazovanje</t>
  </si>
  <si>
    <t>096 Dodatne usluge u obrazovanju-prehrana</t>
  </si>
  <si>
    <t>PRIMICI UKUPNO</t>
  </si>
  <si>
    <t>IZDACI UKUPNO</t>
  </si>
  <si>
    <t>Tekuće pomoći iz gradskih proračuna</t>
  </si>
  <si>
    <t>Ostali nespomenuti prihodi</t>
  </si>
  <si>
    <t>Prihodi od pruženih usluga</t>
  </si>
  <si>
    <t>Tekuće donacije</t>
  </si>
  <si>
    <t>Izvršenje 2022</t>
  </si>
  <si>
    <t>Izvršenje 2023</t>
  </si>
  <si>
    <t>Ostali rashodi za zaposlene</t>
  </si>
  <si>
    <t>Ostali financijski rashodi</t>
  </si>
  <si>
    <t>Ostali rashodi</t>
  </si>
  <si>
    <t>Doprinosi na plaće</t>
  </si>
  <si>
    <t>Tekuće donacije u naravi</t>
  </si>
  <si>
    <t>Stručno usavršavanje zaposlenika</t>
  </si>
  <si>
    <t>Ostale naknade troškova zaposlenima</t>
  </si>
  <si>
    <t>Energija</t>
  </si>
  <si>
    <t>Službena, radna i zastitna odjeća i obuća</t>
  </si>
  <si>
    <t>Usluge promidžbe i informiranja</t>
  </si>
  <si>
    <t>Komunalne usluge</t>
  </si>
  <si>
    <t>Računalne usluge</t>
  </si>
  <si>
    <t>Ostale usluge</t>
  </si>
  <si>
    <t>Premije osiguranja</t>
  </si>
  <si>
    <t>Članarine</t>
  </si>
  <si>
    <t>Pristojbe i naknade</t>
  </si>
  <si>
    <t>Uredska oprema i namještaj</t>
  </si>
  <si>
    <t xml:space="preserve">Knjige u knjižnicama </t>
  </si>
  <si>
    <t>Oprema za održavanje i zaštitu</t>
  </si>
  <si>
    <t>Pomoći iz nenadležnog proračuna</t>
  </si>
  <si>
    <t>Tekuće pomoći iz pror. koji nije nadležan</t>
  </si>
  <si>
    <t>Prijenosi između pror. kor. istog proračuna</t>
  </si>
  <si>
    <t>Prihodi po posebnim propisima</t>
  </si>
  <si>
    <t>Prihodi od prodaje robe i pruženih usluga</t>
  </si>
  <si>
    <t>Prihodi od prodaje proizvoda i pruž. usluga</t>
  </si>
  <si>
    <t>Donacije od prav. i fiz. osoba izvan prorač.</t>
  </si>
  <si>
    <t>Prihodi iz nadležnog proračuna i od HZZO-a temeljem ugovornih obveza</t>
  </si>
  <si>
    <t>Prihodi iz nadležnog proračuna</t>
  </si>
  <si>
    <t>Prih. iz nadl. pror. za nabavu nefin. imovine</t>
  </si>
  <si>
    <t>UKUPNI PRIHODI POSLOVANJA</t>
  </si>
  <si>
    <t>Višak prihoda poslovanja - preneseni</t>
  </si>
  <si>
    <t>Plaće</t>
  </si>
  <si>
    <t>Plaće za prekovremeni rad</t>
  </si>
  <si>
    <t>Plaće za posebne uvjete rada</t>
  </si>
  <si>
    <t>Dop. za obav. zdrav. osig. na plaću</t>
  </si>
  <si>
    <t>Prijevoz na posao</t>
  </si>
  <si>
    <t>Materijal i energija</t>
  </si>
  <si>
    <t>Uredski mat. i ostali mat. rashodi</t>
  </si>
  <si>
    <t>Namirnice</t>
  </si>
  <si>
    <t>Sitni inventar</t>
  </si>
  <si>
    <t>Rashodi za usluge</t>
  </si>
  <si>
    <t>Usluge telefona, pošte i prijevoza</t>
  </si>
  <si>
    <t>Usluge tek. i invest. održavanja</t>
  </si>
  <si>
    <t>Zdravstvene usluge</t>
  </si>
  <si>
    <t xml:space="preserve">Intelektualne usluge </t>
  </si>
  <si>
    <t>Ostali nespom. rashodi poslovanja</t>
  </si>
  <si>
    <t>Ostali rashodi poslovanja</t>
  </si>
  <si>
    <t>Bankarske usluge i usluge platnog prometa</t>
  </si>
  <si>
    <t>Postrojenja i oprema</t>
  </si>
  <si>
    <t>Oprema</t>
  </si>
  <si>
    <t>Knjige</t>
  </si>
  <si>
    <t>INDEKS 5/2*100</t>
  </si>
  <si>
    <t>INDEKS 5/4*100</t>
  </si>
  <si>
    <t>Doprinosi za zapošljavanje</t>
  </si>
  <si>
    <t>Tekuće pomoći temeljem prijenosa  EU sredstava</t>
  </si>
  <si>
    <t>Pomoći temeljem prijenosa  EU sredstava</t>
  </si>
  <si>
    <t xml:space="preserve">Pomoći proračunu iz drugih proračuna i izvanproračunskim korisnicima </t>
  </si>
  <si>
    <t>Tekući prijenosi između pr. korisn. istog proračuna</t>
  </si>
  <si>
    <t>Rashodi za nabavu proizved. dug. imovine</t>
  </si>
  <si>
    <t>0.00</t>
  </si>
  <si>
    <t>PROGRAM 1001</t>
  </si>
  <si>
    <t>SOCIJALNA ZAŠTITA - IZNAD STANDARDA</t>
  </si>
  <si>
    <t>Aktivnost A102000</t>
  </si>
  <si>
    <t>Pomoć obiteljima i samcima - Dječji proračun</t>
  </si>
  <si>
    <t>Izvor financiranja 1.1.</t>
  </si>
  <si>
    <t>PROGRAM 1000</t>
  </si>
  <si>
    <t>OSNOVNO OBRAZOVANJE - ZAKONSKI STANDARD</t>
  </si>
  <si>
    <t>Redovni poslovi ustanova osnovnog obrazovanja</t>
  </si>
  <si>
    <t>PROGRAM 1003</t>
  </si>
  <si>
    <t>Aktivnost A102001</t>
  </si>
  <si>
    <t>REBALANS 2023</t>
  </si>
  <si>
    <t>1.1 Opći prihodi i primici KZŽ</t>
  </si>
  <si>
    <t>PROGRAM J01 OBRAZOVANJE</t>
  </si>
  <si>
    <t>Izvor  1.3. DECENTRALIZACIJA</t>
  </si>
  <si>
    <t>Izvor   2.1.1 DONACIJE</t>
  </si>
  <si>
    <t>Izvor  3.1.1 VLASTITI PRIHODI</t>
  </si>
  <si>
    <t>Izvor  4.3.1 POSEBNE NAMJENE</t>
  </si>
  <si>
    <t>Izvor  5.2.1 MINISTARSTVO</t>
  </si>
  <si>
    <t>Izvor  5.4.1 JLS Grad Zlatar</t>
  </si>
  <si>
    <t>Izvor  5.7.1 Ministarstvo prijenos EU</t>
  </si>
  <si>
    <t>DOPUNSKI NASTAVNI I VANNASTAVNI PROGRAM ŠKOLA I OBRAZ. INSTIT.</t>
  </si>
  <si>
    <t>Financiranje - ostali rashodi OŠ</t>
  </si>
  <si>
    <t>Dopunski nastavni i vannastavni program škola i obraz. Institucija</t>
  </si>
  <si>
    <t>Aktivnost A102006 Program građanskog odgoja u školama</t>
  </si>
  <si>
    <t>Aktivnost T103000 Dopunska sredstva za materijalne rashode i opremu škole</t>
  </si>
  <si>
    <t>E-tehničar</t>
  </si>
  <si>
    <t xml:space="preserve">T103020 Projekt Baltazar </t>
  </si>
  <si>
    <t xml:space="preserve">T103022 Projekt Zalogajček </t>
  </si>
  <si>
    <t>PROGRAM B01  SOCIJALNA SKRB</t>
  </si>
  <si>
    <t>Kapitalni projekt K10400 dop. sredstva za izgradnju, dogradnju i adaptaciju škola</t>
  </si>
  <si>
    <t xml:space="preserve">IZVORNI PLAN </t>
  </si>
  <si>
    <t>UKUPNO</t>
  </si>
  <si>
    <t>GODIŠNJI IZVJEŠTAJ O IZVRŠENJU FINANCIJSKOG PLANA ZA 2023. GODINU</t>
  </si>
  <si>
    <t>II. POSEBNI DIO - rashodi prema izvorima financiranja, programima i aktivnostima</t>
  </si>
  <si>
    <t>OSNOVNA ŠKOLA ANTE KOVAČIĆA</t>
  </si>
  <si>
    <t>Vladimira Nazora 1, 49250 ZLATAR</t>
  </si>
  <si>
    <t>KLASA:400-04/24-01/2</t>
  </si>
  <si>
    <t>URBROJ: 2140-84-24-1</t>
  </si>
  <si>
    <t>Zlatar, 26.3.2024.</t>
  </si>
  <si>
    <t>IZVJEŠTAJ RAČUNA FINANCIRANJA PREMA IZVORIMA FINANCIRANJA</t>
  </si>
  <si>
    <t>R a z l i k a (prihodi+višak prihoda-rashodi)</t>
  </si>
  <si>
    <t>2.1 DONACIJE</t>
  </si>
  <si>
    <t>3.1 VLASTITI PRIHODI</t>
  </si>
  <si>
    <t>922 VIŠAK PRIHODA PRENESENI</t>
  </si>
  <si>
    <t>4.3 PRIHODI ZA POSEBNE NAMJENE</t>
  </si>
  <si>
    <t>UKUPNI PRIHODI</t>
  </si>
  <si>
    <t>Razlika (prihodi-rashodi)</t>
  </si>
  <si>
    <t>Višak prihoda preneseni</t>
  </si>
  <si>
    <t>Višak prihoda raspoloživ u sljedećem razdoblju</t>
  </si>
  <si>
    <t>5.2 +5.4 +5.7 POMOĆI (DP+JLS)</t>
  </si>
  <si>
    <t>Predsjednica Školskog odbora:</t>
  </si>
  <si>
    <t>Nataša Sovec, dipl. pov.</t>
  </si>
  <si>
    <t xml:space="preserve">92 Višak prihoda </t>
  </si>
  <si>
    <t>Višak prihoda poslovanja</t>
  </si>
  <si>
    <t>1.1 OPĆI PRIHODI I PRIMICI</t>
  </si>
  <si>
    <t xml:space="preserve">       R a z l i k a ( prihodi-rashodi+višak)</t>
  </si>
  <si>
    <t>UKUPNO PRIHODI:</t>
  </si>
  <si>
    <t>UKUPNO PRIHODI + PRENESENI VIŠAK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</si>
</sst>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MS Sans Serif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0" fillId="0" borderId="0"/>
  </cellStyleXfs>
  <cellXfs count="3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3" xfId="0" applyFont="1" applyFill="1" applyBorder="1" applyAlignment="1">
      <alignment wrapText="1"/>
    </xf>
    <xf numFmtId="3" fontId="5" fillId="3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17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16" fontId="9" fillId="2" borderId="3" xfId="0" applyNumberFormat="1" applyFont="1" applyFill="1" applyBorder="1" applyAlignment="1">
      <alignment horizontal="left" vertical="center"/>
    </xf>
    <xf numFmtId="16" fontId="18" fillId="2" borderId="3" xfId="0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9" fillId="0" borderId="3" xfId="0" applyFont="1" applyBorder="1"/>
    <xf numFmtId="4" fontId="19" fillId="0" borderId="3" xfId="0" applyNumberFormat="1" applyFont="1" applyBorder="1"/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3" fontId="3" fillId="2" borderId="3" xfId="0" applyNumberFormat="1" applyFont="1" applyFill="1" applyBorder="1" applyAlignment="1" applyProtection="1">
      <alignment horizontal="right" wrapText="1"/>
    </xf>
    <xf numFmtId="3" fontId="8" fillId="0" borderId="3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8" fillId="3" borderId="3" xfId="0" applyNumberFormat="1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3" fontId="8" fillId="3" borderId="3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wrapText="1"/>
    </xf>
    <xf numFmtId="0" fontId="23" fillId="0" borderId="0" xfId="0" applyFont="1"/>
    <xf numFmtId="0" fontId="1" fillId="0" borderId="0" xfId="0" applyFont="1"/>
    <xf numFmtId="0" fontId="24" fillId="0" borderId="0" xfId="0" applyFont="1"/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8" fillId="0" borderId="3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10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 applyProtection="1">
      <alignment horizontal="right" vertical="center" wrapText="1"/>
    </xf>
    <xf numFmtId="0" fontId="8" fillId="0" borderId="3" xfId="0" quotePrefix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>
      <alignment horizontal="right"/>
    </xf>
    <xf numFmtId="4" fontId="10" fillId="0" borderId="3" xfId="0" quotePrefix="1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4" fontId="8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horizontal="right" wrapText="1"/>
    </xf>
    <xf numFmtId="4" fontId="27" fillId="4" borderId="3" xfId="0" applyNumberFormat="1" applyFont="1" applyFill="1" applyBorder="1" applyAlignment="1">
      <alignment horizontal="right" wrapText="1"/>
    </xf>
    <xf numFmtId="3" fontId="27" fillId="4" borderId="3" xfId="0" applyNumberFormat="1" applyFont="1" applyFill="1" applyBorder="1" applyAlignment="1">
      <alignment horizontal="right" wrapText="1"/>
    </xf>
    <xf numFmtId="0" fontId="24" fillId="0" borderId="0" xfId="0" applyFont="1" applyFill="1"/>
    <xf numFmtId="0" fontId="0" fillId="0" borderId="0" xfId="0" applyAlignment="1"/>
    <xf numFmtId="0" fontId="25" fillId="0" borderId="0" xfId="0" applyFont="1" applyAlignment="1"/>
    <xf numFmtId="4" fontId="0" fillId="0" borderId="0" xfId="0" applyNumberFormat="1" applyAlignment="1"/>
    <xf numFmtId="0" fontId="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4" fontId="8" fillId="0" borderId="3" xfId="0" applyNumberFormat="1" applyFont="1" applyFill="1" applyBorder="1" applyAlignment="1">
      <alignment horizontal="right" wrapText="1"/>
    </xf>
    <xf numFmtId="4" fontId="27" fillId="0" borderId="3" xfId="0" applyNumberFormat="1" applyFont="1" applyFill="1" applyBorder="1" applyAlignment="1">
      <alignment horizontal="right" wrapText="1"/>
    </xf>
    <xf numFmtId="0" fontId="10" fillId="2" borderId="3" xfId="0" applyNumberFormat="1" applyFont="1" applyFill="1" applyBorder="1" applyAlignment="1" applyProtection="1">
      <alignment horizontal="left" wrapText="1"/>
    </xf>
    <xf numFmtId="16" fontId="9" fillId="2" borderId="3" xfId="0" applyNumberFormat="1" applyFont="1" applyFill="1" applyBorder="1" applyAlignment="1">
      <alignment horizontal="left"/>
    </xf>
    <xf numFmtId="16" fontId="18" fillId="2" borderId="3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 applyProtection="1">
      <alignment horizontal="right" wrapText="1"/>
    </xf>
    <xf numFmtId="4" fontId="3" fillId="0" borderId="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 applyProtection="1">
      <alignment horizontal="right" wrapText="1"/>
    </xf>
    <xf numFmtId="0" fontId="29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0" fillId="0" borderId="0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4" fontId="27" fillId="6" borderId="3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2" fontId="27" fillId="4" borderId="3" xfId="0" applyNumberFormat="1" applyFont="1" applyFill="1" applyBorder="1" applyAlignment="1">
      <alignment horizontal="right" wrapText="1"/>
    </xf>
    <xf numFmtId="2" fontId="19" fillId="0" borderId="3" xfId="0" applyNumberFormat="1" applyFont="1" applyFill="1" applyBorder="1" applyAlignment="1">
      <alignment horizontal="right" wrapText="1"/>
    </xf>
    <xf numFmtId="2" fontId="27" fillId="0" borderId="3" xfId="0" applyNumberFormat="1" applyFont="1" applyFill="1" applyBorder="1" applyAlignment="1">
      <alignment horizontal="right" wrapText="1"/>
    </xf>
    <xf numFmtId="0" fontId="27" fillId="0" borderId="3" xfId="0" applyFont="1" applyFill="1" applyBorder="1" applyAlignment="1">
      <alignment horizontal="right" wrapText="1"/>
    </xf>
    <xf numFmtId="0" fontId="19" fillId="6" borderId="3" xfId="0" applyFont="1" applyFill="1" applyBorder="1" applyAlignment="1">
      <alignment horizontal="right" wrapText="1"/>
    </xf>
    <xf numFmtId="4" fontId="19" fillId="7" borderId="3" xfId="0" applyNumberFormat="1" applyFont="1" applyFill="1" applyBorder="1" applyAlignment="1">
      <alignment horizontal="right" wrapText="1"/>
    </xf>
    <xf numFmtId="4" fontId="10" fillId="0" borderId="3" xfId="0" applyNumberFormat="1" applyFont="1" applyFill="1" applyBorder="1" applyAlignment="1">
      <alignment horizontal="right" wrapText="1"/>
    </xf>
    <xf numFmtId="4" fontId="27" fillId="7" borderId="3" xfId="0" applyNumberFormat="1" applyFont="1" applyFill="1" applyBorder="1" applyAlignment="1">
      <alignment horizontal="right" wrapText="1"/>
    </xf>
    <xf numFmtId="4" fontId="19" fillId="0" borderId="3" xfId="0" applyNumberFormat="1" applyFont="1" applyFill="1" applyBorder="1" applyAlignment="1">
      <alignment horizontal="right" wrapText="1"/>
    </xf>
    <xf numFmtId="4" fontId="10" fillId="6" borderId="3" xfId="0" applyNumberFormat="1" applyFont="1" applyFill="1" applyBorder="1" applyAlignment="1">
      <alignment horizontal="right" wrapText="1"/>
    </xf>
    <xf numFmtId="3" fontId="27" fillId="0" borderId="3" xfId="0" applyNumberFormat="1" applyFont="1" applyFill="1" applyBorder="1" applyAlignment="1">
      <alignment horizontal="right" wrapText="1"/>
    </xf>
    <xf numFmtId="3" fontId="8" fillId="0" borderId="3" xfId="0" applyNumberFormat="1" applyFont="1" applyFill="1" applyBorder="1" applyAlignment="1">
      <alignment horizontal="right" wrapText="1"/>
    </xf>
    <xf numFmtId="3" fontId="10" fillId="0" borderId="3" xfId="0" applyNumberFormat="1" applyFont="1" applyFill="1" applyBorder="1" applyAlignment="1">
      <alignment horizontal="right" wrapText="1"/>
    </xf>
    <xf numFmtId="0" fontId="19" fillId="0" borderId="0" xfId="0" applyFont="1" applyAlignment="1"/>
    <xf numFmtId="4" fontId="19" fillId="0" borderId="0" xfId="0" applyNumberFormat="1" applyFont="1" applyAlignment="1"/>
    <xf numFmtId="4" fontId="19" fillId="0" borderId="0" xfId="0" applyNumberFormat="1" applyFont="1"/>
    <xf numFmtId="0" fontId="28" fillId="0" borderId="0" xfId="0" applyFont="1"/>
    <xf numFmtId="4" fontId="28" fillId="0" borderId="0" xfId="0" applyNumberFormat="1" applyFont="1"/>
    <xf numFmtId="0" fontId="6" fillId="0" borderId="1" xfId="0" applyNumberFormat="1" applyFont="1" applyFill="1" applyBorder="1" applyAlignment="1" applyProtection="1">
      <alignment horizontal="center" vertical="center" wrapText="1"/>
    </xf>
    <xf numFmtId="4" fontId="10" fillId="4" borderId="3" xfId="0" applyNumberFormat="1" applyFont="1" applyFill="1" applyBorder="1" applyAlignment="1">
      <alignment horizontal="right" wrapText="1"/>
    </xf>
    <xf numFmtId="3" fontId="27" fillId="6" borderId="3" xfId="0" applyNumberFormat="1" applyFont="1" applyFill="1" applyBorder="1" applyAlignment="1">
      <alignment horizontal="right" wrapText="1"/>
    </xf>
    <xf numFmtId="3" fontId="27" fillId="7" borderId="3" xfId="0" applyNumberFormat="1" applyFont="1" applyFill="1" applyBorder="1" applyAlignment="1">
      <alignment horizontal="right" wrapText="1"/>
    </xf>
    <xf numFmtId="3" fontId="19" fillId="0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8" fillId="0" borderId="3" xfId="0" applyNumberFormat="1" applyFont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2" fontId="8" fillId="0" borderId="3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 applyProtection="1">
      <alignment horizontal="right" vertical="center" wrapText="1"/>
    </xf>
    <xf numFmtId="4" fontId="6" fillId="4" borderId="1" xfId="0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0" fontId="31" fillId="0" borderId="0" xfId="0" applyFont="1" applyAlignment="1">
      <alignment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16" fillId="0" borderId="0" xfId="0" applyFont="1"/>
    <xf numFmtId="0" fontId="32" fillId="0" borderId="0" xfId="0" applyFont="1"/>
    <xf numFmtId="0" fontId="27" fillId="0" borderId="0" xfId="0" applyFont="1"/>
    <xf numFmtId="3" fontId="6" fillId="4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vertical="center" wrapText="1"/>
    </xf>
    <xf numFmtId="0" fontId="10" fillId="4" borderId="3" xfId="0" applyFont="1" applyFill="1" applyBorder="1" applyAlignment="1">
      <alignment horizontal="left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3" fontId="10" fillId="4" borderId="3" xfId="0" applyNumberFormat="1" applyFont="1" applyFill="1" applyBorder="1" applyAlignment="1">
      <alignment horizontal="right" vertical="center" wrapText="1"/>
    </xf>
    <xf numFmtId="2" fontId="10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right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3" fontId="10" fillId="0" borderId="3" xfId="0" quotePrefix="1" applyNumberFormat="1" applyFont="1" applyFill="1" applyBorder="1" applyAlignment="1">
      <alignment horizontal="right" vertical="center"/>
    </xf>
    <xf numFmtId="49" fontId="19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 wrapText="1"/>
    </xf>
    <xf numFmtId="4" fontId="10" fillId="0" borderId="3" xfId="0" quotePrefix="1" applyNumberFormat="1" applyFont="1" applyFill="1" applyBorder="1" applyAlignment="1">
      <alignment horizontal="right" vertical="center" wrapText="1"/>
    </xf>
    <xf numFmtId="3" fontId="10" fillId="0" borderId="3" xfId="0" quotePrefix="1" applyNumberFormat="1" applyFont="1" applyFill="1" applyBorder="1" applyAlignment="1">
      <alignment horizontal="right" vertical="center" wrapText="1"/>
    </xf>
    <xf numFmtId="0" fontId="18" fillId="0" borderId="3" xfId="0" quotePrefix="1" applyFont="1" applyFill="1" applyBorder="1" applyAlignment="1">
      <alignment horizontal="left" vertical="center" wrapText="1"/>
    </xf>
    <xf numFmtId="0" fontId="18" fillId="0" borderId="6" xfId="0" quotePrefix="1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3" fontId="8" fillId="0" borderId="6" xfId="0" applyNumberFormat="1" applyFont="1" applyFill="1" applyBorder="1" applyAlignment="1">
      <alignment horizontal="righ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0" fillId="8" borderId="3" xfId="0" applyFont="1" applyFill="1" applyBorder="1" applyAlignment="1">
      <alignment horizontal="left" vertical="center" wrapText="1"/>
    </xf>
    <xf numFmtId="4" fontId="10" fillId="8" borderId="3" xfId="0" applyNumberFormat="1" applyFont="1" applyFill="1" applyBorder="1" applyAlignment="1">
      <alignment horizontal="right" vertical="center" wrapText="1"/>
    </xf>
    <xf numFmtId="3" fontId="10" fillId="8" borderId="3" xfId="0" applyNumberFormat="1" applyFont="1" applyFill="1" applyBorder="1" applyAlignment="1">
      <alignment horizontal="right" vertical="center" wrapText="1"/>
    </xf>
    <xf numFmtId="2" fontId="8" fillId="8" borderId="3" xfId="0" applyNumberFormat="1" applyFont="1" applyFill="1" applyBorder="1" applyAlignment="1">
      <alignment horizontal="center" vertical="center" wrapText="1"/>
    </xf>
    <xf numFmtId="3" fontId="8" fillId="0" borderId="3" xfId="0" quotePrefix="1" applyNumberFormat="1" applyFont="1" applyFill="1" applyBorder="1" applyAlignment="1">
      <alignment horizontal="right" vertical="center"/>
    </xf>
    <xf numFmtId="3" fontId="21" fillId="0" borderId="3" xfId="0" applyNumberFormat="1" applyFont="1" applyFill="1" applyBorder="1" applyAlignment="1">
      <alignment horizontal="right"/>
    </xf>
    <xf numFmtId="0" fontId="8" fillId="8" borderId="3" xfId="0" applyFont="1" applyFill="1" applyBorder="1" applyAlignment="1">
      <alignment horizontal="left" vertical="center" wrapText="1"/>
    </xf>
    <xf numFmtId="0" fontId="10" fillId="8" borderId="3" xfId="0" quotePrefix="1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center" wrapText="1"/>
    </xf>
    <xf numFmtId="0" fontId="19" fillId="0" borderId="3" xfId="0" applyFont="1" applyFill="1" applyBorder="1"/>
    <xf numFmtId="0" fontId="27" fillId="0" borderId="3" xfId="0" applyFont="1" applyFill="1" applyBorder="1"/>
    <xf numFmtId="0" fontId="18" fillId="4" borderId="3" xfId="0" quotePrefix="1" applyFont="1" applyFill="1" applyBorder="1" applyAlignment="1">
      <alignment horizontal="left"/>
    </xf>
    <xf numFmtId="4" fontId="10" fillId="4" borderId="3" xfId="0" quotePrefix="1" applyNumberFormat="1" applyFont="1" applyFill="1" applyBorder="1" applyAlignment="1">
      <alignment horizontal="right"/>
    </xf>
    <xf numFmtId="3" fontId="10" fillId="4" borderId="3" xfId="0" quotePrefix="1" applyNumberFormat="1" applyFont="1" applyFill="1" applyBorder="1" applyAlignment="1">
      <alignment horizontal="right"/>
    </xf>
    <xf numFmtId="2" fontId="10" fillId="4" borderId="3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3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wrapText="1"/>
    </xf>
    <xf numFmtId="2" fontId="10" fillId="6" borderId="3" xfId="0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2" fontId="27" fillId="7" borderId="3" xfId="0" applyNumberFormat="1" applyFont="1" applyFill="1" applyBorder="1" applyAlignment="1">
      <alignment horizontal="right" wrapText="1"/>
    </xf>
    <xf numFmtId="0" fontId="27" fillId="7" borderId="3" xfId="0" applyFont="1" applyFill="1" applyBorder="1" applyAlignment="1">
      <alignment horizontal="righ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wrapText="1"/>
    </xf>
    <xf numFmtId="2" fontId="6" fillId="6" borderId="3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 wrapText="1"/>
    </xf>
    <xf numFmtId="0" fontId="27" fillId="7" borderId="3" xfId="0" applyFont="1" applyFill="1" applyBorder="1" applyAlignment="1">
      <alignment wrapText="1"/>
    </xf>
    <xf numFmtId="0" fontId="19" fillId="7" borderId="3" xfId="0" applyFont="1" applyFill="1" applyBorder="1" applyAlignment="1">
      <alignment wrapText="1"/>
    </xf>
    <xf numFmtId="0" fontId="33" fillId="0" borderId="0" xfId="0" applyFont="1"/>
    <xf numFmtId="0" fontId="10" fillId="0" borderId="3" xfId="0" applyFont="1" applyFill="1" applyBorder="1" applyAlignment="1">
      <alignment horizontal="left" wrapText="1"/>
    </xf>
    <xf numFmtId="0" fontId="8" fillId="0" borderId="3" xfId="0" quotePrefix="1" applyFont="1" applyFill="1" applyBorder="1" applyAlignment="1">
      <alignment horizontal="left"/>
    </xf>
    <xf numFmtId="0" fontId="27" fillId="7" borderId="3" xfId="0" applyFont="1" applyFill="1" applyBorder="1" applyAlignment="1">
      <alignment horizontal="left" wrapText="1"/>
    </xf>
    <xf numFmtId="0" fontId="27" fillId="0" borderId="0" xfId="0" applyFont="1" applyAlignment="1">
      <alignment horizontal="left"/>
    </xf>
    <xf numFmtId="0" fontId="19" fillId="7" borderId="3" xfId="0" applyFont="1" applyFill="1" applyBorder="1" applyAlignment="1">
      <alignment horizontal="left" wrapText="1"/>
    </xf>
    <xf numFmtId="0" fontId="33" fillId="0" borderId="0" xfId="0" applyFont="1" applyAlignment="1">
      <alignment horizontal="left"/>
    </xf>
    <xf numFmtId="0" fontId="10" fillId="0" borderId="3" xfId="0" quotePrefix="1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0" fontId="27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0" fontId="10" fillId="7" borderId="3" xfId="0" applyFont="1" applyFill="1" applyBorder="1" applyAlignment="1">
      <alignment wrapText="1"/>
    </xf>
    <xf numFmtId="0" fontId="19" fillId="5" borderId="3" xfId="0" applyFont="1" applyFill="1" applyBorder="1" applyAlignment="1">
      <alignment horizontal="left" wrapText="1"/>
    </xf>
    <xf numFmtId="0" fontId="33" fillId="0" borderId="0" xfId="0" applyFont="1" applyFill="1"/>
    <xf numFmtId="0" fontId="8" fillId="2" borderId="3" xfId="0" quotePrefix="1" applyFont="1" applyFill="1" applyBorder="1" applyAlignment="1">
      <alignment horizontal="left"/>
    </xf>
    <xf numFmtId="0" fontId="10" fillId="0" borderId="3" xfId="0" quotePrefix="1" applyFont="1" applyFill="1" applyBorder="1" applyAlignment="1">
      <alignment horizontal="left" wrapText="1"/>
    </xf>
    <xf numFmtId="0" fontId="19" fillId="4" borderId="3" xfId="0" applyFont="1" applyFill="1" applyBorder="1" applyAlignment="1">
      <alignment wrapText="1"/>
    </xf>
    <xf numFmtId="2" fontId="19" fillId="0" borderId="0" xfId="0" applyNumberFormat="1" applyFont="1" applyAlignment="1"/>
    <xf numFmtId="0" fontId="29" fillId="0" borderId="0" xfId="0" applyFont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0" fontId="3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3" fontId="6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center" vertical="center" wrapText="1"/>
    </xf>
    <xf numFmtId="4" fontId="19" fillId="0" borderId="3" xfId="0" applyNumberFormat="1" applyFont="1" applyFill="1" applyBorder="1"/>
    <xf numFmtId="0" fontId="8" fillId="0" borderId="3" xfId="0" quotePrefix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2" fontId="19" fillId="0" borderId="3" xfId="0" applyNumberFormat="1" applyFont="1" applyFill="1" applyBorder="1"/>
    <xf numFmtId="0" fontId="10" fillId="4" borderId="3" xfId="0" applyFont="1" applyFill="1" applyBorder="1" applyAlignment="1">
      <alignment vertical="center" wrapText="1"/>
    </xf>
    <xf numFmtId="0" fontId="10" fillId="4" borderId="3" xfId="0" quotePrefix="1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 wrapText="1"/>
    </xf>
    <xf numFmtId="4" fontId="19" fillId="4" borderId="3" xfId="0" applyNumberFormat="1" applyFont="1" applyFill="1" applyBorder="1"/>
    <xf numFmtId="2" fontId="19" fillId="4" borderId="3" xfId="0" applyNumberFormat="1" applyFont="1" applyFill="1" applyBorder="1"/>
    <xf numFmtId="4" fontId="10" fillId="4" borderId="3" xfId="0" applyNumberFormat="1" applyFont="1" applyFill="1" applyBorder="1" applyAlignment="1">
      <alignment horizontal="right"/>
    </xf>
    <xf numFmtId="4" fontId="27" fillId="4" borderId="3" xfId="0" applyNumberFormat="1" applyFont="1" applyFill="1" applyBorder="1"/>
    <xf numFmtId="2" fontId="6" fillId="4" borderId="3" xfId="0" applyNumberFormat="1" applyFont="1" applyFill="1" applyBorder="1" applyAlignment="1">
      <alignment horizontal="right"/>
    </xf>
    <xf numFmtId="0" fontId="19" fillId="4" borderId="3" xfId="0" applyFont="1" applyFill="1" applyBorder="1"/>
    <xf numFmtId="0" fontId="3" fillId="3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2" fontId="19" fillId="8" borderId="3" xfId="0" applyNumberFormat="1" applyFont="1" applyFill="1" applyBorder="1"/>
    <xf numFmtId="0" fontId="9" fillId="8" borderId="3" xfId="0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right"/>
    </xf>
    <xf numFmtId="3" fontId="6" fillId="8" borderId="3" xfId="0" applyNumberFormat="1" applyFont="1" applyFill="1" applyBorder="1" applyAlignment="1">
      <alignment horizontal="right"/>
    </xf>
    <xf numFmtId="2" fontId="27" fillId="8" borderId="3" xfId="0" applyNumberFormat="1" applyFont="1" applyFill="1" applyBorder="1"/>
    <xf numFmtId="4" fontId="10" fillId="8" borderId="3" xfId="0" applyNumberFormat="1" applyFont="1" applyFill="1" applyBorder="1" applyAlignment="1">
      <alignment horizontal="right"/>
    </xf>
    <xf numFmtId="3" fontId="10" fillId="8" borderId="3" xfId="0" applyNumberFormat="1" applyFont="1" applyFill="1" applyBorder="1" applyAlignment="1">
      <alignment horizontal="right"/>
    </xf>
    <xf numFmtId="0" fontId="10" fillId="8" borderId="3" xfId="0" quotePrefix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right"/>
    </xf>
    <xf numFmtId="2" fontId="27" fillId="0" borderId="3" xfId="0" applyNumberFormat="1" applyFont="1" applyFill="1" applyBorder="1"/>
    <xf numFmtId="4" fontId="6" fillId="0" borderId="3" xfId="0" applyNumberFormat="1" applyFont="1" applyFill="1" applyBorder="1" applyAlignment="1">
      <alignment horizontal="right"/>
    </xf>
    <xf numFmtId="0" fontId="10" fillId="0" borderId="3" xfId="0" quotePrefix="1" applyFont="1" applyFill="1" applyBorder="1" applyAlignment="1">
      <alignment horizontal="center" vertical="center" wrapText="1"/>
    </xf>
    <xf numFmtId="2" fontId="10" fillId="8" borderId="3" xfId="0" applyNumberFormat="1" applyFont="1" applyFill="1" applyBorder="1"/>
    <xf numFmtId="4" fontId="10" fillId="3" borderId="3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10" fillId="0" borderId="3" xfId="0" applyNumberFormat="1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/>
    </xf>
    <xf numFmtId="3" fontId="8" fillId="0" borderId="3" xfId="0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>
      <alignment horizontal="right" wrapText="1"/>
    </xf>
    <xf numFmtId="0" fontId="29" fillId="0" borderId="0" xfId="0" applyFont="1" applyAlignment="1">
      <alignment horizontal="left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7" fillId="6" borderId="3" xfId="0" applyFont="1" applyFill="1" applyBorder="1" applyAlignment="1">
      <alignment horizontal="center" wrapText="1"/>
    </xf>
    <xf numFmtId="0" fontId="27" fillId="6" borderId="3" xfId="0" applyFont="1" applyFill="1" applyBorder="1" applyAlignment="1">
      <alignment horizontal="left" wrapText="1"/>
    </xf>
    <xf numFmtId="0" fontId="27" fillId="6" borderId="3" xfId="0" applyFont="1" applyFill="1" applyBorder="1" applyAlignment="1">
      <alignment wrapText="1"/>
    </xf>
    <xf numFmtId="0" fontId="27" fillId="6" borderId="1" xfId="0" applyFont="1" applyFill="1" applyBorder="1" applyAlignment="1">
      <alignment horizontal="left" wrapText="1"/>
    </xf>
    <xf numFmtId="0" fontId="27" fillId="6" borderId="4" xfId="0" applyFont="1" applyFill="1" applyBorder="1" applyAlignment="1">
      <alignment horizontal="left" wrapText="1"/>
    </xf>
    <xf numFmtId="0" fontId="27" fillId="4" borderId="3" xfId="0" applyFont="1" applyFill="1" applyBorder="1" applyAlignment="1">
      <alignment horizontal="left" wrapText="1"/>
    </xf>
    <xf numFmtId="0" fontId="27" fillId="4" borderId="1" xfId="0" applyFont="1" applyFill="1" applyBorder="1" applyAlignment="1">
      <alignment horizontal="left" wrapText="1"/>
    </xf>
    <xf numFmtId="0" fontId="27" fillId="4" borderId="4" xfId="0" applyFont="1" applyFill="1" applyBorder="1" applyAlignment="1">
      <alignment horizontal="left" wrapText="1"/>
    </xf>
    <xf numFmtId="0" fontId="30" fillId="4" borderId="1" xfId="0" applyFont="1" applyFill="1" applyBorder="1" applyAlignment="1">
      <alignment horizontal="left" wrapText="1"/>
    </xf>
    <xf numFmtId="0" fontId="30" fillId="4" borderId="4" xfId="0" applyFont="1" applyFill="1" applyBorder="1" applyAlignment="1">
      <alignment horizontal="left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</cellXfs>
  <cellStyles count="3">
    <cellStyle name="Normalno" xfId="0" builtinId="0"/>
    <cellStyle name="Normalno 3" xfId="2"/>
    <cellStyle name="Obično_List4" xfId="1"/>
  </cellStyles>
  <dxfs count="0"/>
  <tableStyles count="0" defaultTableStyle="TableStyleMedium2" defaultPivotStyle="PivotStyleLight16"/>
  <colors>
    <mruColors>
      <color rgb="FFCCFF99"/>
      <color rgb="FF66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zoomScale="85" zoomScaleNormal="85" zoomScaleSheetLayoutView="85" workbookViewId="0">
      <selection activeCell="A8" sqref="A8:K8"/>
    </sheetView>
  </sheetViews>
  <sheetFormatPr defaultRowHeight="15" x14ac:dyDescent="0.25"/>
  <cols>
    <col min="5" max="5" width="25.28515625" customWidth="1"/>
    <col min="6" max="9" width="22.7109375" customWidth="1"/>
    <col min="10" max="11" width="10.28515625" customWidth="1"/>
    <col min="12" max="12" width="9.140625" customWidth="1"/>
  </cols>
  <sheetData>
    <row r="1" spans="1:12" ht="15.75" x14ac:dyDescent="0.25">
      <c r="A1" s="163" t="s">
        <v>171</v>
      </c>
      <c r="B1" s="164"/>
      <c r="C1" s="164"/>
      <c r="D1" s="164"/>
    </row>
    <row r="2" spans="1:12" x14ac:dyDescent="0.25">
      <c r="A2" s="107" t="s">
        <v>172</v>
      </c>
      <c r="B2" s="107"/>
      <c r="C2" s="107"/>
      <c r="D2" s="107"/>
    </row>
    <row r="3" spans="1:12" ht="6.75" customHeight="1" x14ac:dyDescent="0.25">
      <c r="A3" s="107"/>
      <c r="B3" s="107"/>
      <c r="C3" s="107"/>
      <c r="D3" s="107"/>
    </row>
    <row r="4" spans="1:12" x14ac:dyDescent="0.25">
      <c r="A4" s="320" t="s">
        <v>173</v>
      </c>
      <c r="B4" s="320"/>
      <c r="C4" s="320"/>
      <c r="D4" s="320"/>
    </row>
    <row r="5" spans="1:12" x14ac:dyDescent="0.25">
      <c r="A5" s="320" t="s">
        <v>174</v>
      </c>
      <c r="B5" s="320"/>
      <c r="C5" s="320"/>
      <c r="D5" s="320"/>
    </row>
    <row r="6" spans="1:12" x14ac:dyDescent="0.25">
      <c r="A6" s="263" t="s">
        <v>175</v>
      </c>
      <c r="B6" s="263"/>
      <c r="C6" s="263"/>
      <c r="D6" s="263"/>
    </row>
    <row r="7" spans="1:12" x14ac:dyDescent="0.25">
      <c r="A7" s="263"/>
      <c r="B7" s="263"/>
      <c r="C7" s="263"/>
      <c r="D7" s="263"/>
    </row>
    <row r="8" spans="1:12" ht="31.5" customHeight="1" x14ac:dyDescent="0.25">
      <c r="A8" s="333" t="s">
        <v>169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15"/>
    </row>
    <row r="9" spans="1:12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6.25" customHeight="1" x14ac:dyDescent="0.25">
      <c r="A10" s="332" t="s">
        <v>9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14"/>
    </row>
    <row r="11" spans="1:12" ht="18" customHeight="1" x14ac:dyDescent="0.25">
      <c r="A11" s="332" t="s">
        <v>36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13"/>
    </row>
    <row r="12" spans="1:12" ht="18" customHeight="1" x14ac:dyDescent="0.25">
      <c r="A12" s="322" t="s">
        <v>43</v>
      </c>
      <c r="B12" s="322"/>
      <c r="C12" s="322"/>
      <c r="D12" s="322"/>
      <c r="E12" s="322"/>
      <c r="F12" s="3"/>
      <c r="G12" s="4"/>
      <c r="H12" s="4"/>
      <c r="I12" s="4"/>
      <c r="J12" s="16"/>
      <c r="K12" s="16"/>
    </row>
    <row r="13" spans="1:12" ht="25.5" x14ac:dyDescent="0.25">
      <c r="A13" s="334" t="s">
        <v>6</v>
      </c>
      <c r="B13" s="334"/>
      <c r="C13" s="334"/>
      <c r="D13" s="334"/>
      <c r="E13" s="334"/>
      <c r="F13" s="91" t="s">
        <v>75</v>
      </c>
      <c r="G13" s="152" t="s">
        <v>35</v>
      </c>
      <c r="H13" s="152" t="s">
        <v>32</v>
      </c>
      <c r="I13" s="91" t="s">
        <v>76</v>
      </c>
      <c r="J13" s="152" t="s">
        <v>17</v>
      </c>
      <c r="K13" s="152" t="s">
        <v>33</v>
      </c>
    </row>
    <row r="14" spans="1:12" x14ac:dyDescent="0.25">
      <c r="A14" s="342">
        <v>1</v>
      </c>
      <c r="B14" s="342"/>
      <c r="C14" s="342"/>
      <c r="D14" s="342"/>
      <c r="E14" s="343"/>
      <c r="F14" s="19">
        <v>2</v>
      </c>
      <c r="G14" s="18">
        <v>3</v>
      </c>
      <c r="H14" s="18">
        <v>4</v>
      </c>
      <c r="I14" s="18">
        <v>5</v>
      </c>
      <c r="J14" s="18" t="s">
        <v>27</v>
      </c>
      <c r="K14" s="18" t="s">
        <v>28</v>
      </c>
    </row>
    <row r="15" spans="1:12" x14ac:dyDescent="0.25">
      <c r="A15" s="323" t="s">
        <v>19</v>
      </c>
      <c r="B15" s="324"/>
      <c r="C15" s="324"/>
      <c r="D15" s="324"/>
      <c r="E15" s="339"/>
      <c r="F15" s="54">
        <v>1113080.33</v>
      </c>
      <c r="G15" s="154">
        <v>1220192</v>
      </c>
      <c r="H15" s="154">
        <v>1360667</v>
      </c>
      <c r="I15" s="153">
        <v>1312007.1599999999</v>
      </c>
      <c r="J15" s="153">
        <f>I15/F15*100</f>
        <v>117.87174066762998</v>
      </c>
      <c r="K15" s="153">
        <f>I15/H15*100</f>
        <v>96.423824491958726</v>
      </c>
    </row>
    <row r="16" spans="1:12" x14ac:dyDescent="0.25">
      <c r="A16" s="340" t="s">
        <v>18</v>
      </c>
      <c r="B16" s="339"/>
      <c r="C16" s="339"/>
      <c r="D16" s="339"/>
      <c r="E16" s="339"/>
      <c r="F16" s="77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</row>
    <row r="17" spans="1:48" x14ac:dyDescent="0.25">
      <c r="A17" s="336" t="s">
        <v>0</v>
      </c>
      <c r="B17" s="337"/>
      <c r="C17" s="337"/>
      <c r="D17" s="337"/>
      <c r="E17" s="338"/>
      <c r="F17" s="312">
        <f>F15+F16</f>
        <v>1113080.33</v>
      </c>
      <c r="G17" s="313">
        <f>G15+G16</f>
        <v>1220192</v>
      </c>
      <c r="H17" s="313">
        <f>H15+H16</f>
        <v>1360667</v>
      </c>
      <c r="I17" s="312">
        <f t="shared" ref="I17" si="0">I15+I16</f>
        <v>1312007.1599999999</v>
      </c>
      <c r="J17" s="312">
        <f>I17/F17*100</f>
        <v>117.87174066762998</v>
      </c>
      <c r="K17" s="314">
        <f t="shared" ref="K17:K20" si="1">I17/H17*100</f>
        <v>96.423824491958726</v>
      </c>
    </row>
    <row r="18" spans="1:48" x14ac:dyDescent="0.25">
      <c r="A18" s="346" t="s">
        <v>20</v>
      </c>
      <c r="B18" s="324"/>
      <c r="C18" s="324"/>
      <c r="D18" s="324"/>
      <c r="E18" s="324"/>
      <c r="F18" s="57">
        <v>1103346.9899999998</v>
      </c>
      <c r="G18" s="154">
        <v>1197562</v>
      </c>
      <c r="H18" s="154">
        <v>1341000</v>
      </c>
      <c r="I18" s="153">
        <v>1289230.93</v>
      </c>
      <c r="J18" s="151">
        <f t="shared" ref="J18:J20" si="2">I18/F18*100</f>
        <v>116.84727847945642</v>
      </c>
      <c r="K18" s="72">
        <f t="shared" si="1"/>
        <v>96.139517524235643</v>
      </c>
    </row>
    <row r="19" spans="1:48" x14ac:dyDescent="0.25">
      <c r="A19" s="340" t="s">
        <v>21</v>
      </c>
      <c r="B19" s="339"/>
      <c r="C19" s="339"/>
      <c r="D19" s="339"/>
      <c r="E19" s="339"/>
      <c r="F19" s="77">
        <v>23892.16</v>
      </c>
      <c r="G19" s="154">
        <v>22630</v>
      </c>
      <c r="H19" s="154">
        <v>24500</v>
      </c>
      <c r="I19" s="153">
        <v>23292.28</v>
      </c>
      <c r="J19" s="151">
        <f t="shared" si="2"/>
        <v>97.489218220537609</v>
      </c>
      <c r="K19" s="72">
        <f t="shared" si="1"/>
        <v>95.070530612244895</v>
      </c>
    </row>
    <row r="20" spans="1:48" x14ac:dyDescent="0.25">
      <c r="A20" s="10" t="s">
        <v>1</v>
      </c>
      <c r="B20" s="11"/>
      <c r="C20" s="11"/>
      <c r="D20" s="11"/>
      <c r="E20" s="11"/>
      <c r="F20" s="312">
        <f>F18+F19</f>
        <v>1127239.1499999997</v>
      </c>
      <c r="G20" s="313">
        <f>G18+G19</f>
        <v>1220192</v>
      </c>
      <c r="H20" s="313">
        <f>H18+H19</f>
        <v>1365500</v>
      </c>
      <c r="I20" s="312">
        <f>I18+I19</f>
        <v>1312523.21</v>
      </c>
      <c r="J20" s="312">
        <f t="shared" si="2"/>
        <v>116.4369787901707</v>
      </c>
      <c r="K20" s="314">
        <f t="shared" si="1"/>
        <v>96.120337605272795</v>
      </c>
    </row>
    <row r="21" spans="1:48" x14ac:dyDescent="0.25">
      <c r="A21" s="345" t="s">
        <v>2</v>
      </c>
      <c r="B21" s="337"/>
      <c r="C21" s="337"/>
      <c r="D21" s="337"/>
      <c r="E21" s="337"/>
      <c r="F21" s="56">
        <f>F17-F20</f>
        <v>-14158.8199999996</v>
      </c>
      <c r="G21" s="58">
        <f>G17-G20</f>
        <v>0</v>
      </c>
      <c r="H21" s="58">
        <f>H17-H20</f>
        <v>-4833</v>
      </c>
      <c r="I21" s="56">
        <f>I17-I20</f>
        <v>-516.05000000004657</v>
      </c>
      <c r="J21" s="143"/>
      <c r="K21" s="143"/>
    </row>
    <row r="22" spans="1:48" ht="18" x14ac:dyDescent="0.25">
      <c r="A22" s="2"/>
      <c r="B22" s="5"/>
      <c r="C22" s="5"/>
      <c r="D22" s="5"/>
      <c r="E22" s="5"/>
      <c r="F22" s="5"/>
      <c r="G22" s="147"/>
      <c r="H22" s="147"/>
      <c r="I22" s="5"/>
      <c r="J22" s="1"/>
      <c r="K22" s="1"/>
      <c r="L22" s="1"/>
    </row>
    <row r="23" spans="1:48" ht="18" customHeight="1" x14ac:dyDescent="0.25">
      <c r="A23" s="322" t="s">
        <v>40</v>
      </c>
      <c r="B23" s="322"/>
      <c r="C23" s="322"/>
      <c r="D23" s="322"/>
      <c r="E23" s="322"/>
      <c r="F23" s="5"/>
      <c r="G23" s="147"/>
      <c r="H23" s="147"/>
      <c r="I23" s="5"/>
      <c r="J23" s="1"/>
      <c r="K23" s="1"/>
      <c r="L23" s="1"/>
    </row>
    <row r="24" spans="1:48" ht="25.5" x14ac:dyDescent="0.25">
      <c r="A24" s="325" t="s">
        <v>6</v>
      </c>
      <c r="B24" s="325"/>
      <c r="C24" s="325"/>
      <c r="D24" s="325"/>
      <c r="E24" s="325"/>
      <c r="F24" s="22" t="s">
        <v>75</v>
      </c>
      <c r="G24" s="160" t="s">
        <v>35</v>
      </c>
      <c r="H24" s="160" t="s">
        <v>32</v>
      </c>
      <c r="I24" s="91" t="s">
        <v>76</v>
      </c>
      <c r="J24" s="91" t="s">
        <v>17</v>
      </c>
      <c r="K24" s="91" t="s">
        <v>33</v>
      </c>
    </row>
    <row r="25" spans="1:48" x14ac:dyDescent="0.25">
      <c r="A25" s="326">
        <v>1</v>
      </c>
      <c r="B25" s="327"/>
      <c r="C25" s="327"/>
      <c r="D25" s="327"/>
      <c r="E25" s="327"/>
      <c r="F25" s="20">
        <v>2</v>
      </c>
      <c r="G25" s="148">
        <v>3</v>
      </c>
      <c r="H25" s="148">
        <v>4</v>
      </c>
      <c r="I25" s="18">
        <v>5</v>
      </c>
      <c r="J25" s="18" t="s">
        <v>27</v>
      </c>
      <c r="K25" s="18" t="s">
        <v>28</v>
      </c>
    </row>
    <row r="26" spans="1:48" ht="15.75" customHeight="1" x14ac:dyDescent="0.25">
      <c r="A26" s="323" t="s">
        <v>22</v>
      </c>
      <c r="B26" s="328"/>
      <c r="C26" s="328"/>
      <c r="D26" s="328"/>
      <c r="E26" s="328"/>
      <c r="F26" s="144">
        <v>0</v>
      </c>
      <c r="G26" s="154">
        <v>0</v>
      </c>
      <c r="H26" s="154">
        <v>0</v>
      </c>
      <c r="I26" s="153">
        <v>0</v>
      </c>
      <c r="J26" s="78"/>
      <c r="K26" s="78"/>
    </row>
    <row r="27" spans="1:48" x14ac:dyDescent="0.25">
      <c r="A27" s="323" t="s">
        <v>23</v>
      </c>
      <c r="B27" s="324"/>
      <c r="C27" s="324"/>
      <c r="D27" s="324"/>
      <c r="E27" s="324"/>
      <c r="F27" s="144">
        <v>0</v>
      </c>
      <c r="G27" s="154">
        <v>0</v>
      </c>
      <c r="H27" s="154">
        <v>0</v>
      </c>
      <c r="I27" s="153">
        <v>0</v>
      </c>
      <c r="J27" s="78"/>
      <c r="K27" s="78"/>
    </row>
    <row r="28" spans="1:48" ht="15" customHeight="1" x14ac:dyDescent="0.25">
      <c r="A28" s="329" t="s">
        <v>34</v>
      </c>
      <c r="B28" s="330"/>
      <c r="C28" s="330"/>
      <c r="D28" s="330"/>
      <c r="E28" s="331"/>
      <c r="F28" s="145">
        <f>F26-F27</f>
        <v>0</v>
      </c>
      <c r="G28" s="149">
        <f>G26-G27</f>
        <v>0</v>
      </c>
      <c r="H28" s="149">
        <f>H26-H27</f>
        <v>0</v>
      </c>
      <c r="I28" s="145">
        <f>I26-I27</f>
        <v>0</v>
      </c>
      <c r="J28" s="146"/>
      <c r="K28" s="146"/>
    </row>
    <row r="29" spans="1:48" s="23" customFormat="1" ht="15" customHeight="1" x14ac:dyDescent="0.25">
      <c r="A29" s="323" t="s">
        <v>14</v>
      </c>
      <c r="B29" s="324"/>
      <c r="C29" s="324"/>
      <c r="D29" s="324"/>
      <c r="E29" s="324"/>
      <c r="F29" s="57">
        <v>18991.84</v>
      </c>
      <c r="G29" s="9"/>
      <c r="H29" s="154">
        <v>4833</v>
      </c>
      <c r="I29" s="153">
        <v>4833.0200000000004</v>
      </c>
      <c r="J29" s="153"/>
      <c r="K29" s="7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 s="23" customFormat="1" ht="15" customHeight="1" x14ac:dyDescent="0.25">
      <c r="A30" s="323" t="s">
        <v>39</v>
      </c>
      <c r="B30" s="324"/>
      <c r="C30" s="324"/>
      <c r="D30" s="324"/>
      <c r="E30" s="324"/>
      <c r="F30" s="315">
        <f>F21+F29</f>
        <v>4833.0200000004006</v>
      </c>
      <c r="G30" s="316">
        <f>G21+G29</f>
        <v>0</v>
      </c>
      <c r="H30" s="316">
        <f>H21+H29</f>
        <v>0</v>
      </c>
      <c r="I30" s="315">
        <f>I21+I29</f>
        <v>4316.9699999999539</v>
      </c>
      <c r="J30" s="78"/>
      <c r="K30" s="5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 s="29" customFormat="1" x14ac:dyDescent="0.25">
      <c r="A31" s="329" t="s">
        <v>41</v>
      </c>
      <c r="B31" s="330"/>
      <c r="C31" s="330"/>
      <c r="D31" s="330"/>
      <c r="E31" s="331"/>
      <c r="F31" s="21"/>
      <c r="G31" s="28"/>
      <c r="H31" s="294"/>
      <c r="I31" s="294"/>
      <c r="J31" s="294"/>
      <c r="K31" s="28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</row>
    <row r="32" spans="1:48" ht="15.75" x14ac:dyDescent="0.25">
      <c r="A32" s="344" t="s">
        <v>42</v>
      </c>
      <c r="B32" s="344"/>
      <c r="C32" s="344"/>
      <c r="D32" s="344"/>
      <c r="E32" s="344"/>
      <c r="F32" s="24"/>
      <c r="G32" s="25"/>
      <c r="H32" s="25"/>
      <c r="I32" s="25"/>
      <c r="J32" s="25"/>
      <c r="K32" s="25"/>
    </row>
    <row r="33" spans="1:17" ht="15.75" x14ac:dyDescent="0.25">
      <c r="A33" s="270"/>
      <c r="B33" s="270"/>
      <c r="C33" s="270"/>
      <c r="D33" s="270"/>
      <c r="E33" s="270"/>
      <c r="F33" s="271"/>
      <c r="G33" s="272"/>
      <c r="H33" s="272"/>
      <c r="I33" s="272"/>
      <c r="J33" s="272"/>
      <c r="K33" s="272"/>
      <c r="L33" s="66"/>
      <c r="M33" s="66"/>
      <c r="N33" s="66"/>
      <c r="O33" s="66"/>
      <c r="P33" s="66"/>
      <c r="Q33" s="66"/>
    </row>
    <row r="34" spans="1:17" ht="21.75" customHeight="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273" t="s">
        <v>187</v>
      </c>
      <c r="K34" s="273"/>
      <c r="L34" s="273"/>
      <c r="M34" s="66"/>
      <c r="N34" s="66"/>
      <c r="O34" s="66"/>
      <c r="P34" s="66"/>
      <c r="Q34" s="66"/>
    </row>
    <row r="35" spans="1:17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341" t="s">
        <v>188</v>
      </c>
      <c r="K35" s="341"/>
      <c r="L35" s="341"/>
    </row>
    <row r="36" spans="1:17" x14ac:dyDescent="0.25">
      <c r="A36" s="321"/>
      <c r="B36" s="321"/>
      <c r="C36" s="321"/>
      <c r="D36" s="321"/>
      <c r="E36" s="321"/>
      <c r="F36" s="321"/>
      <c r="G36" s="321"/>
      <c r="H36" s="321"/>
      <c r="I36" s="321"/>
      <c r="J36" s="321"/>
      <c r="K36" s="321"/>
    </row>
    <row r="37" spans="1:17" ht="15" customHeight="1" x14ac:dyDescent="0.25">
      <c r="A37" s="321"/>
      <c r="B37" s="321"/>
      <c r="C37" s="321"/>
      <c r="D37" s="321"/>
      <c r="E37" s="321"/>
      <c r="F37" s="321"/>
      <c r="G37" s="321"/>
      <c r="H37" s="321"/>
      <c r="I37" s="321"/>
      <c r="J37" s="321"/>
      <c r="K37" s="321"/>
    </row>
    <row r="38" spans="1:17" ht="15" customHeight="1" x14ac:dyDescent="0.25">
      <c r="A38" s="321"/>
      <c r="B38" s="321"/>
      <c r="C38" s="321"/>
      <c r="D38" s="321"/>
      <c r="E38" s="321"/>
      <c r="F38" s="321"/>
      <c r="G38" s="321"/>
      <c r="H38" s="321"/>
      <c r="I38" s="321"/>
      <c r="J38" s="321"/>
      <c r="K38" s="321"/>
    </row>
    <row r="39" spans="1:17" ht="36.75" customHeight="1" x14ac:dyDescent="0.25">
      <c r="A39" s="321"/>
      <c r="B39" s="321"/>
      <c r="C39" s="321"/>
      <c r="D39" s="321"/>
      <c r="E39" s="321"/>
      <c r="F39" s="321"/>
      <c r="G39" s="321"/>
      <c r="H39" s="321"/>
      <c r="I39" s="321"/>
      <c r="J39" s="321"/>
      <c r="K39" s="321"/>
    </row>
    <row r="40" spans="1:17" ht="15" customHeight="1" x14ac:dyDescent="0.25">
      <c r="A40" s="335"/>
      <c r="B40" s="335"/>
      <c r="C40" s="335"/>
      <c r="D40" s="335"/>
      <c r="E40" s="335"/>
      <c r="F40" s="335"/>
      <c r="G40" s="335"/>
      <c r="H40" s="335"/>
      <c r="I40" s="335"/>
      <c r="J40" s="335"/>
      <c r="K40" s="335"/>
    </row>
    <row r="41" spans="1:17" x14ac:dyDescent="0.25">
      <c r="A41" s="335"/>
      <c r="B41" s="335"/>
      <c r="C41" s="335"/>
      <c r="D41" s="335"/>
      <c r="E41" s="335"/>
      <c r="F41" s="335"/>
      <c r="G41" s="335"/>
      <c r="H41" s="335"/>
      <c r="I41" s="335"/>
      <c r="J41" s="335"/>
      <c r="K41" s="335"/>
    </row>
  </sheetData>
  <mergeCells count="29">
    <mergeCell ref="A14:E14"/>
    <mergeCell ref="A32:E32"/>
    <mergeCell ref="A19:E19"/>
    <mergeCell ref="A21:E21"/>
    <mergeCell ref="A18:E18"/>
    <mergeCell ref="A38:K39"/>
    <mergeCell ref="A40:K41"/>
    <mergeCell ref="A17:E17"/>
    <mergeCell ref="A27:E27"/>
    <mergeCell ref="A15:E15"/>
    <mergeCell ref="A16:E16"/>
    <mergeCell ref="A36:K36"/>
    <mergeCell ref="J35:L35"/>
    <mergeCell ref="A4:D4"/>
    <mergeCell ref="A5:D5"/>
    <mergeCell ref="A37:K37"/>
    <mergeCell ref="A12:E12"/>
    <mergeCell ref="A23:E23"/>
    <mergeCell ref="A29:E29"/>
    <mergeCell ref="A30:E30"/>
    <mergeCell ref="A24:E24"/>
    <mergeCell ref="A25:E25"/>
    <mergeCell ref="A26:E26"/>
    <mergeCell ref="A31:E31"/>
    <mergeCell ref="A28:E28"/>
    <mergeCell ref="A11:K11"/>
    <mergeCell ref="A10:K10"/>
    <mergeCell ref="A8:K8"/>
    <mergeCell ref="A13:E1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zoomScale="85" zoomScaleNormal="85" workbookViewId="0">
      <selection activeCell="A4" sqref="A4:K4"/>
    </sheetView>
  </sheetViews>
  <sheetFormatPr defaultRowHeight="15" x14ac:dyDescent="0.25"/>
  <cols>
    <col min="1" max="1" width="4.28515625" customWidth="1"/>
    <col min="2" max="2" width="3.85546875" customWidth="1"/>
    <col min="3" max="3" width="4.42578125" customWidth="1"/>
    <col min="4" max="4" width="4.85546875" customWidth="1"/>
    <col min="5" max="5" width="40.140625" customWidth="1"/>
    <col min="6" max="6" width="15.140625" customWidth="1"/>
    <col min="7" max="7" width="13.42578125" customWidth="1"/>
    <col min="8" max="8" width="15.85546875" customWidth="1"/>
    <col min="9" max="9" width="15.140625" customWidth="1"/>
    <col min="10" max="11" width="8.140625" customWidth="1"/>
    <col min="15" max="15" width="11.7109375" bestFit="1" customWidth="1"/>
    <col min="16" max="16" width="9.28515625" bestFit="1" customWidth="1"/>
  </cols>
  <sheetData>
    <row r="1" spans="1:16" x14ac:dyDescent="0.25">
      <c r="A1" s="162" t="s">
        <v>171</v>
      </c>
    </row>
    <row r="2" spans="1:16" ht="24" customHeight="1" x14ac:dyDescent="0.25">
      <c r="A2" s="332" t="s">
        <v>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6" ht="10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24" customHeight="1" x14ac:dyDescent="0.25">
      <c r="A4" s="332" t="s">
        <v>38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</row>
    <row r="5" spans="1:16" ht="10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ht="24" customHeight="1" x14ac:dyDescent="0.25">
      <c r="A6" s="349" t="s">
        <v>29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</row>
    <row r="7" spans="1:16" ht="10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6" ht="24" customHeight="1" x14ac:dyDescent="0.25">
      <c r="A8" s="347" t="s">
        <v>6</v>
      </c>
      <c r="B8" s="347"/>
      <c r="C8" s="347"/>
      <c r="D8" s="347"/>
      <c r="E8" s="347"/>
      <c r="F8" s="91" t="s">
        <v>75</v>
      </c>
      <c r="G8" s="91" t="s">
        <v>167</v>
      </c>
      <c r="H8" s="91" t="s">
        <v>147</v>
      </c>
      <c r="I8" s="91" t="s">
        <v>76</v>
      </c>
      <c r="J8" s="90" t="s">
        <v>128</v>
      </c>
      <c r="K8" s="90" t="s">
        <v>129</v>
      </c>
      <c r="L8" s="109"/>
    </row>
    <row r="9" spans="1:16" ht="24" customHeight="1" x14ac:dyDescent="0.25">
      <c r="A9" s="347">
        <v>1</v>
      </c>
      <c r="B9" s="347"/>
      <c r="C9" s="347"/>
      <c r="D9" s="347"/>
      <c r="E9" s="347"/>
      <c r="F9" s="91">
        <v>2</v>
      </c>
      <c r="G9" s="91">
        <v>3</v>
      </c>
      <c r="H9" s="91">
        <v>4</v>
      </c>
      <c r="I9" s="91">
        <v>5</v>
      </c>
      <c r="J9" s="90" t="s">
        <v>27</v>
      </c>
      <c r="K9" s="90" t="s">
        <v>28</v>
      </c>
      <c r="L9" s="109"/>
    </row>
    <row r="10" spans="1:16" ht="24" customHeight="1" x14ac:dyDescent="0.25">
      <c r="A10" s="169">
        <v>6</v>
      </c>
      <c r="B10" s="169"/>
      <c r="C10" s="169"/>
      <c r="D10" s="169"/>
      <c r="E10" s="169" t="s">
        <v>3</v>
      </c>
      <c r="F10" s="170">
        <f>F11+F20+F23+F28</f>
        <v>1113080.33</v>
      </c>
      <c r="G10" s="171">
        <f t="shared" ref="G10:I10" si="0">G11+G20+G23+G28</f>
        <v>1220192</v>
      </c>
      <c r="H10" s="171">
        <f t="shared" si="0"/>
        <v>1360667</v>
      </c>
      <c r="I10" s="170">
        <f t="shared" si="0"/>
        <v>1312007.1599999999</v>
      </c>
      <c r="J10" s="172">
        <f>I10/F10*100</f>
        <v>117.87174066762998</v>
      </c>
      <c r="K10" s="172">
        <f>I10/H10*100</f>
        <v>96.423824491958726</v>
      </c>
      <c r="L10" s="109"/>
    </row>
    <row r="11" spans="1:16" ht="24" customHeight="1" x14ac:dyDescent="0.25">
      <c r="A11" s="173"/>
      <c r="B11" s="173">
        <v>63</v>
      </c>
      <c r="C11" s="173"/>
      <c r="D11" s="173"/>
      <c r="E11" s="173" t="s">
        <v>13</v>
      </c>
      <c r="F11" s="174">
        <f>F12+F14+F16+F18</f>
        <v>965002.68</v>
      </c>
      <c r="G11" s="175">
        <f t="shared" ref="G11:I11" si="1">G12+G14+G16+G18</f>
        <v>1061500</v>
      </c>
      <c r="H11" s="175">
        <f t="shared" si="1"/>
        <v>1213167</v>
      </c>
      <c r="I11" s="174">
        <f t="shared" si="1"/>
        <v>1157176.51</v>
      </c>
      <c r="J11" s="155">
        <f t="shared" ref="J11:J30" si="2">I11/F11*100</f>
        <v>119.91433122237547</v>
      </c>
      <c r="K11" s="155">
        <f t="shared" ref="K11:K30" si="3">I11/H11*100</f>
        <v>95.38476648309755</v>
      </c>
      <c r="L11" s="109"/>
    </row>
    <row r="12" spans="1:16" ht="24" customHeight="1" x14ac:dyDescent="0.25">
      <c r="A12" s="173"/>
      <c r="B12" s="173"/>
      <c r="C12" s="173">
        <v>633</v>
      </c>
      <c r="D12" s="173"/>
      <c r="E12" s="176" t="s">
        <v>133</v>
      </c>
      <c r="F12" s="174">
        <f>F13</f>
        <v>17198.75</v>
      </c>
      <c r="G12" s="175">
        <f t="shared" ref="G12:I12" si="4">G13</f>
        <v>21500</v>
      </c>
      <c r="H12" s="175">
        <f t="shared" si="4"/>
        <v>28167</v>
      </c>
      <c r="I12" s="174">
        <f t="shared" si="4"/>
        <v>24365.81</v>
      </c>
      <c r="J12" s="155">
        <f t="shared" si="2"/>
        <v>141.67198197543428</v>
      </c>
      <c r="K12" s="155">
        <f t="shared" si="3"/>
        <v>86.504810593957473</v>
      </c>
      <c r="L12" s="109"/>
    </row>
    <row r="13" spans="1:16" ht="24" customHeight="1" x14ac:dyDescent="0.25">
      <c r="A13" s="173"/>
      <c r="B13" s="173"/>
      <c r="C13" s="173"/>
      <c r="D13" s="173">
        <v>6331</v>
      </c>
      <c r="E13" s="177" t="s">
        <v>71</v>
      </c>
      <c r="F13" s="71">
        <v>17198.75</v>
      </c>
      <c r="G13" s="51">
        <v>21500</v>
      </c>
      <c r="H13" s="51">
        <v>28167</v>
      </c>
      <c r="I13" s="71">
        <v>24365.81</v>
      </c>
      <c r="J13" s="155">
        <f t="shared" si="2"/>
        <v>141.67198197543428</v>
      </c>
      <c r="K13" s="155">
        <f t="shared" si="3"/>
        <v>86.504810593957473</v>
      </c>
      <c r="L13" s="109"/>
      <c r="O13" s="55"/>
      <c r="P13" s="55"/>
    </row>
    <row r="14" spans="1:16" ht="24" customHeight="1" x14ac:dyDescent="0.25">
      <c r="A14" s="178"/>
      <c r="B14" s="178"/>
      <c r="C14" s="178">
        <v>636</v>
      </c>
      <c r="D14" s="178"/>
      <c r="E14" s="178" t="s">
        <v>96</v>
      </c>
      <c r="F14" s="174">
        <f>F15</f>
        <v>941897.62</v>
      </c>
      <c r="G14" s="175">
        <f t="shared" ref="G14:I14" si="5">G15</f>
        <v>1040000</v>
      </c>
      <c r="H14" s="175">
        <f t="shared" si="5"/>
        <v>1185000</v>
      </c>
      <c r="I14" s="174">
        <f t="shared" si="5"/>
        <v>1132740.7</v>
      </c>
      <c r="J14" s="155">
        <f t="shared" si="2"/>
        <v>120.26155241797936</v>
      </c>
      <c r="K14" s="155">
        <f t="shared" si="3"/>
        <v>95.589932489451471</v>
      </c>
      <c r="L14" s="109"/>
      <c r="O14" s="55"/>
      <c r="P14" s="55"/>
    </row>
    <row r="15" spans="1:16" ht="24" customHeight="1" x14ac:dyDescent="0.25">
      <c r="A15" s="179"/>
      <c r="B15" s="179"/>
      <c r="C15" s="179"/>
      <c r="D15" s="179">
        <v>6361</v>
      </c>
      <c r="E15" s="179" t="s">
        <v>97</v>
      </c>
      <c r="F15" s="72">
        <v>941897.62</v>
      </c>
      <c r="G15" s="167">
        <v>1040000</v>
      </c>
      <c r="H15" s="167">
        <v>1185000</v>
      </c>
      <c r="I15" s="180">
        <v>1132740.7</v>
      </c>
      <c r="J15" s="155">
        <f t="shared" si="2"/>
        <v>120.26155241797936</v>
      </c>
      <c r="K15" s="155">
        <f t="shared" si="3"/>
        <v>95.589932489451471</v>
      </c>
      <c r="L15" s="109"/>
      <c r="O15" s="55"/>
      <c r="P15" s="55"/>
    </row>
    <row r="16" spans="1:16" ht="24" customHeight="1" x14ac:dyDescent="0.25">
      <c r="A16" s="68"/>
      <c r="B16" s="68"/>
      <c r="C16" s="67">
        <v>638</v>
      </c>
      <c r="D16" s="67"/>
      <c r="E16" s="181" t="s">
        <v>132</v>
      </c>
      <c r="F16" s="73">
        <f>F17</f>
        <v>5906.31</v>
      </c>
      <c r="G16" s="182">
        <f t="shared" ref="G16:I16" si="6">G17</f>
        <v>0</v>
      </c>
      <c r="H16" s="182">
        <f t="shared" si="6"/>
        <v>0</v>
      </c>
      <c r="I16" s="73">
        <f t="shared" si="6"/>
        <v>0</v>
      </c>
      <c r="J16" s="155">
        <f t="shared" si="2"/>
        <v>0</v>
      </c>
      <c r="K16" s="155" t="e">
        <f t="shared" si="3"/>
        <v>#DIV/0!</v>
      </c>
      <c r="L16" s="109"/>
    </row>
    <row r="17" spans="1:12" ht="24" customHeight="1" x14ac:dyDescent="0.25">
      <c r="A17" s="68"/>
      <c r="B17" s="68"/>
      <c r="C17" s="68"/>
      <c r="D17" s="68">
        <v>6381</v>
      </c>
      <c r="E17" s="183" t="s">
        <v>131</v>
      </c>
      <c r="F17" s="72">
        <v>5906.31</v>
      </c>
      <c r="G17" s="167">
        <v>0</v>
      </c>
      <c r="H17" s="167">
        <v>0</v>
      </c>
      <c r="I17" s="180">
        <v>0</v>
      </c>
      <c r="J17" s="155">
        <f t="shared" si="2"/>
        <v>0</v>
      </c>
      <c r="K17" s="155" t="e">
        <f t="shared" si="3"/>
        <v>#DIV/0!</v>
      </c>
      <c r="L17" s="109"/>
    </row>
    <row r="18" spans="1:12" ht="24" customHeight="1" x14ac:dyDescent="0.25">
      <c r="A18" s="184"/>
      <c r="B18" s="184"/>
      <c r="C18" s="184">
        <v>639</v>
      </c>
      <c r="D18" s="184"/>
      <c r="E18" s="184" t="s">
        <v>98</v>
      </c>
      <c r="F18" s="73">
        <f>F19</f>
        <v>0</v>
      </c>
      <c r="G18" s="182">
        <f t="shared" ref="G18:I18" si="7">G19</f>
        <v>0</v>
      </c>
      <c r="H18" s="182">
        <f t="shared" si="7"/>
        <v>0</v>
      </c>
      <c r="I18" s="73">
        <f t="shared" si="7"/>
        <v>70</v>
      </c>
      <c r="J18" s="155" t="e">
        <f t="shared" si="2"/>
        <v>#DIV/0!</v>
      </c>
      <c r="K18" s="155" t="e">
        <f t="shared" si="3"/>
        <v>#DIV/0!</v>
      </c>
      <c r="L18" s="109"/>
    </row>
    <row r="19" spans="1:12" ht="24" customHeight="1" x14ac:dyDescent="0.25">
      <c r="A19" s="68"/>
      <c r="B19" s="68"/>
      <c r="C19" s="68"/>
      <c r="D19" s="68">
        <v>6391</v>
      </c>
      <c r="E19" s="68" t="s">
        <v>134</v>
      </c>
      <c r="F19" s="72">
        <v>0</v>
      </c>
      <c r="G19" s="167">
        <v>0</v>
      </c>
      <c r="H19" s="167">
        <v>0</v>
      </c>
      <c r="I19" s="180">
        <v>70</v>
      </c>
      <c r="J19" s="155" t="e">
        <f t="shared" si="2"/>
        <v>#DIV/0!</v>
      </c>
      <c r="K19" s="155" t="e">
        <f t="shared" si="3"/>
        <v>#DIV/0!</v>
      </c>
      <c r="L19" s="109"/>
    </row>
    <row r="20" spans="1:12" ht="24" customHeight="1" x14ac:dyDescent="0.25">
      <c r="A20" s="67"/>
      <c r="B20" s="67">
        <v>65</v>
      </c>
      <c r="C20" s="67"/>
      <c r="D20" s="67"/>
      <c r="E20" s="185" t="s">
        <v>99</v>
      </c>
      <c r="F20" s="186">
        <f>F21</f>
        <v>64792.58</v>
      </c>
      <c r="G20" s="187">
        <f t="shared" ref="G20:I20" si="8">G21</f>
        <v>82000</v>
      </c>
      <c r="H20" s="187">
        <f t="shared" si="8"/>
        <v>42061</v>
      </c>
      <c r="I20" s="186">
        <f t="shared" si="8"/>
        <v>40881.379999999997</v>
      </c>
      <c r="J20" s="155">
        <f t="shared" si="2"/>
        <v>63.095774238346422</v>
      </c>
      <c r="K20" s="155">
        <f t="shared" si="3"/>
        <v>97.195454221250088</v>
      </c>
      <c r="L20" s="109"/>
    </row>
    <row r="21" spans="1:12" ht="24" customHeight="1" x14ac:dyDescent="0.25">
      <c r="A21" s="184"/>
      <c r="B21" s="184"/>
      <c r="C21" s="184">
        <v>652</v>
      </c>
      <c r="D21" s="184"/>
      <c r="E21" s="188" t="s">
        <v>99</v>
      </c>
      <c r="F21" s="186">
        <f>F22</f>
        <v>64792.58</v>
      </c>
      <c r="G21" s="187">
        <f t="shared" ref="G21:I21" si="9">G22</f>
        <v>82000</v>
      </c>
      <c r="H21" s="187">
        <f t="shared" si="9"/>
        <v>42061</v>
      </c>
      <c r="I21" s="186">
        <f t="shared" si="9"/>
        <v>40881.379999999997</v>
      </c>
      <c r="J21" s="155">
        <f t="shared" si="2"/>
        <v>63.095774238346422</v>
      </c>
      <c r="K21" s="155">
        <f t="shared" si="3"/>
        <v>97.195454221250088</v>
      </c>
      <c r="L21" s="109"/>
    </row>
    <row r="22" spans="1:12" ht="24" customHeight="1" x14ac:dyDescent="0.25">
      <c r="A22" s="68"/>
      <c r="B22" s="68"/>
      <c r="C22" s="68"/>
      <c r="D22" s="68">
        <v>6526</v>
      </c>
      <c r="E22" s="70" t="s">
        <v>72</v>
      </c>
      <c r="F22" s="72">
        <v>64792.58</v>
      </c>
      <c r="G22" s="167">
        <v>82000</v>
      </c>
      <c r="H22" s="167">
        <v>42061</v>
      </c>
      <c r="I22" s="180">
        <v>40881.379999999997</v>
      </c>
      <c r="J22" s="155">
        <f t="shared" si="2"/>
        <v>63.095774238346422</v>
      </c>
      <c r="K22" s="155">
        <f t="shared" si="3"/>
        <v>97.195454221250088</v>
      </c>
      <c r="L22" s="109"/>
    </row>
    <row r="23" spans="1:12" ht="24" customHeight="1" x14ac:dyDescent="0.25">
      <c r="A23" s="67"/>
      <c r="B23" s="67">
        <v>66</v>
      </c>
      <c r="C23" s="67"/>
      <c r="D23" s="67"/>
      <c r="E23" s="185" t="s">
        <v>100</v>
      </c>
      <c r="F23" s="186">
        <f>F24+F26</f>
        <v>772.37</v>
      </c>
      <c r="G23" s="187">
        <f>G24+G26</f>
        <v>1900</v>
      </c>
      <c r="H23" s="187">
        <f>H24+H26</f>
        <v>4500</v>
      </c>
      <c r="I23" s="186">
        <f>I24+I26</f>
        <v>5561.21</v>
      </c>
      <c r="J23" s="155">
        <f t="shared" si="2"/>
        <v>720.01890285743877</v>
      </c>
      <c r="K23" s="155">
        <f t="shared" si="3"/>
        <v>123.58244444444443</v>
      </c>
      <c r="L23" s="109"/>
    </row>
    <row r="24" spans="1:12" ht="24" customHeight="1" x14ac:dyDescent="0.25">
      <c r="A24" s="184"/>
      <c r="B24" s="184"/>
      <c r="C24" s="184">
        <v>661</v>
      </c>
      <c r="D24" s="184"/>
      <c r="E24" s="188" t="s">
        <v>101</v>
      </c>
      <c r="F24" s="186">
        <f>F25</f>
        <v>321.11</v>
      </c>
      <c r="G24" s="187">
        <f t="shared" ref="G24:I24" si="10">G25</f>
        <v>1300</v>
      </c>
      <c r="H24" s="187">
        <f t="shared" si="10"/>
        <v>2500</v>
      </c>
      <c r="I24" s="186">
        <f t="shared" si="10"/>
        <v>2807.83</v>
      </c>
      <c r="J24" s="155">
        <f t="shared" si="2"/>
        <v>874.41375229672076</v>
      </c>
      <c r="K24" s="155">
        <f t="shared" si="3"/>
        <v>112.31319999999999</v>
      </c>
      <c r="L24" s="109"/>
    </row>
    <row r="25" spans="1:12" ht="24" customHeight="1" x14ac:dyDescent="0.25">
      <c r="A25" s="68"/>
      <c r="B25" s="68"/>
      <c r="C25" s="68"/>
      <c r="D25" s="68">
        <v>6615</v>
      </c>
      <c r="E25" s="70" t="s">
        <v>73</v>
      </c>
      <c r="F25" s="72">
        <v>321.11</v>
      </c>
      <c r="G25" s="167">
        <v>1300</v>
      </c>
      <c r="H25" s="167">
        <v>2500</v>
      </c>
      <c r="I25" s="180">
        <v>2807.83</v>
      </c>
      <c r="J25" s="155">
        <f t="shared" si="2"/>
        <v>874.41375229672076</v>
      </c>
      <c r="K25" s="155">
        <f t="shared" si="3"/>
        <v>112.31319999999999</v>
      </c>
      <c r="L25" s="109"/>
    </row>
    <row r="26" spans="1:12" ht="24" customHeight="1" x14ac:dyDescent="0.25">
      <c r="A26" s="184"/>
      <c r="B26" s="184"/>
      <c r="C26" s="184">
        <v>663</v>
      </c>
      <c r="D26" s="184"/>
      <c r="E26" s="188" t="s">
        <v>102</v>
      </c>
      <c r="F26" s="186">
        <f>F27</f>
        <v>451.26</v>
      </c>
      <c r="G26" s="187">
        <f t="shared" ref="G26:I26" si="11">G27</f>
        <v>600</v>
      </c>
      <c r="H26" s="187">
        <f t="shared" si="11"/>
        <v>2000</v>
      </c>
      <c r="I26" s="186">
        <f t="shared" si="11"/>
        <v>2753.38</v>
      </c>
      <c r="J26" s="155">
        <f t="shared" si="2"/>
        <v>610.15379160572627</v>
      </c>
      <c r="K26" s="155">
        <f t="shared" si="3"/>
        <v>137.66899999999998</v>
      </c>
      <c r="L26" s="109"/>
    </row>
    <row r="27" spans="1:12" ht="24" customHeight="1" x14ac:dyDescent="0.25">
      <c r="A27" s="68"/>
      <c r="B27" s="68"/>
      <c r="C27" s="68"/>
      <c r="D27" s="68">
        <v>6631</v>
      </c>
      <c r="E27" s="70" t="s">
        <v>74</v>
      </c>
      <c r="F27" s="72">
        <v>451.26</v>
      </c>
      <c r="G27" s="167">
        <v>600</v>
      </c>
      <c r="H27" s="167">
        <v>2000</v>
      </c>
      <c r="I27" s="180">
        <v>2753.38</v>
      </c>
      <c r="J27" s="155">
        <f t="shared" si="2"/>
        <v>610.15379160572627</v>
      </c>
      <c r="K27" s="155">
        <f t="shared" si="3"/>
        <v>137.66899999999998</v>
      </c>
      <c r="L27" s="109"/>
    </row>
    <row r="28" spans="1:12" ht="24" customHeight="1" x14ac:dyDescent="0.25">
      <c r="A28" s="67"/>
      <c r="B28" s="67">
        <v>67</v>
      </c>
      <c r="C28" s="67"/>
      <c r="D28" s="67"/>
      <c r="E28" s="173" t="s">
        <v>103</v>
      </c>
      <c r="F28" s="174">
        <f>F29</f>
        <v>82512.7</v>
      </c>
      <c r="G28" s="175">
        <f t="shared" ref="G28:I28" si="12">G29</f>
        <v>74792</v>
      </c>
      <c r="H28" s="175">
        <f t="shared" si="12"/>
        <v>100939</v>
      </c>
      <c r="I28" s="174">
        <f t="shared" si="12"/>
        <v>108388.06</v>
      </c>
      <c r="J28" s="155">
        <f t="shared" si="2"/>
        <v>131.35924530405623</v>
      </c>
      <c r="K28" s="155">
        <f t="shared" si="3"/>
        <v>107.37976401589077</v>
      </c>
      <c r="L28" s="109"/>
    </row>
    <row r="29" spans="1:12" ht="24" customHeight="1" x14ac:dyDescent="0.25">
      <c r="A29" s="184"/>
      <c r="B29" s="184"/>
      <c r="C29" s="184">
        <v>671</v>
      </c>
      <c r="D29" s="184"/>
      <c r="E29" s="178" t="s">
        <v>104</v>
      </c>
      <c r="F29" s="174">
        <f>F30+F31</f>
        <v>82512.7</v>
      </c>
      <c r="G29" s="175">
        <f t="shared" ref="G29:I29" si="13">G30+G31</f>
        <v>74792</v>
      </c>
      <c r="H29" s="175">
        <f t="shared" si="13"/>
        <v>100939</v>
      </c>
      <c r="I29" s="174">
        <f t="shared" si="13"/>
        <v>108388.06</v>
      </c>
      <c r="J29" s="155">
        <f t="shared" si="2"/>
        <v>131.35924530405623</v>
      </c>
      <c r="K29" s="155">
        <f t="shared" si="3"/>
        <v>107.37976401589077</v>
      </c>
      <c r="L29" s="109"/>
    </row>
    <row r="30" spans="1:12" ht="24" customHeight="1" x14ac:dyDescent="0.25">
      <c r="A30" s="68"/>
      <c r="B30" s="68"/>
      <c r="C30" s="68"/>
      <c r="D30" s="68">
        <v>6711</v>
      </c>
      <c r="E30" s="179" t="s">
        <v>104</v>
      </c>
      <c r="F30" s="72">
        <v>82512.7</v>
      </c>
      <c r="G30" s="167">
        <v>74792</v>
      </c>
      <c r="H30" s="167">
        <v>100939</v>
      </c>
      <c r="I30" s="180">
        <v>104200.56</v>
      </c>
      <c r="J30" s="155">
        <f t="shared" si="2"/>
        <v>126.28426896708022</v>
      </c>
      <c r="K30" s="155">
        <f t="shared" si="3"/>
        <v>103.23121885495199</v>
      </c>
      <c r="L30" s="109"/>
    </row>
    <row r="31" spans="1:12" ht="24" customHeight="1" x14ac:dyDescent="0.25">
      <c r="A31" s="68"/>
      <c r="B31" s="68"/>
      <c r="C31" s="68"/>
      <c r="D31" s="68">
        <v>6712</v>
      </c>
      <c r="E31" s="179" t="s">
        <v>105</v>
      </c>
      <c r="F31" s="72">
        <v>0</v>
      </c>
      <c r="G31" s="167">
        <v>0</v>
      </c>
      <c r="H31" s="167">
        <v>0</v>
      </c>
      <c r="I31" s="180">
        <v>4187.5</v>
      </c>
      <c r="J31" s="155" t="e">
        <f t="shared" ref="J31:J34" si="14">I31/F31*100</f>
        <v>#DIV/0!</v>
      </c>
      <c r="K31" s="155" t="e">
        <f t="shared" ref="K31:K34" si="15">I31/H31*100</f>
        <v>#DIV/0!</v>
      </c>
      <c r="L31" s="109"/>
    </row>
    <row r="32" spans="1:12" ht="18" customHeight="1" x14ac:dyDescent="0.25">
      <c r="A32" s="67">
        <v>9</v>
      </c>
      <c r="B32" s="67"/>
      <c r="C32" s="67"/>
      <c r="D32" s="67"/>
      <c r="E32" s="178" t="s">
        <v>107</v>
      </c>
      <c r="F32" s="174">
        <v>4833.0200000000004</v>
      </c>
      <c r="G32" s="175">
        <f>G33</f>
        <v>0</v>
      </c>
      <c r="H32" s="175">
        <v>4833</v>
      </c>
      <c r="I32" s="174">
        <f>I33</f>
        <v>4316.97</v>
      </c>
      <c r="J32" s="155">
        <f t="shared" ref="J32:J33" si="16">I32/F32*100</f>
        <v>89.322411245970429</v>
      </c>
      <c r="K32" s="155">
        <f t="shared" ref="K32:K33" si="17">I32/H32*100</f>
        <v>89.322780881440096</v>
      </c>
      <c r="L32" s="109"/>
    </row>
    <row r="33" spans="1:12" ht="18" customHeight="1" x14ac:dyDescent="0.25">
      <c r="A33" s="189"/>
      <c r="B33" s="189"/>
      <c r="C33" s="189">
        <v>922</v>
      </c>
      <c r="D33" s="189"/>
      <c r="E33" s="190" t="s">
        <v>190</v>
      </c>
      <c r="F33" s="191">
        <v>4833.0200000000004</v>
      </c>
      <c r="G33" s="192">
        <v>0</v>
      </c>
      <c r="H33" s="192">
        <v>4833</v>
      </c>
      <c r="I33" s="191">
        <v>4316.97</v>
      </c>
      <c r="J33" s="155">
        <f t="shared" si="16"/>
        <v>89.322411245970429</v>
      </c>
      <c r="K33" s="155">
        <f t="shared" si="17"/>
        <v>89.322780881440096</v>
      </c>
      <c r="L33" s="109"/>
    </row>
    <row r="34" spans="1:12" ht="19.5" customHeight="1" x14ac:dyDescent="0.25">
      <c r="A34" s="67"/>
      <c r="B34" s="67"/>
      <c r="C34" s="67"/>
      <c r="D34" s="67"/>
      <c r="E34" s="193" t="s">
        <v>106</v>
      </c>
      <c r="F34" s="170">
        <f>F11+F20+F23+F28</f>
        <v>1113080.33</v>
      </c>
      <c r="G34" s="171">
        <f>G11+G20+G23+G28</f>
        <v>1220192</v>
      </c>
      <c r="H34" s="171">
        <f>H11+H20+H23+H28+H32</f>
        <v>1365500</v>
      </c>
      <c r="I34" s="170">
        <f>I11+I20+I23+I28</f>
        <v>1312007.1599999999</v>
      </c>
      <c r="J34" s="172">
        <f t="shared" si="14"/>
        <v>117.87174066762998</v>
      </c>
      <c r="K34" s="172">
        <f t="shared" si="15"/>
        <v>96.082545587696814</v>
      </c>
      <c r="L34" s="109"/>
    </row>
    <row r="35" spans="1:12" s="66" customFormat="1" ht="16.5" customHeight="1" x14ac:dyDescent="0.25">
      <c r="A35" s="348"/>
      <c r="B35" s="348"/>
      <c r="C35" s="348"/>
      <c r="D35" s="348"/>
      <c r="E35" s="348"/>
      <c r="F35" s="194"/>
      <c r="G35" s="194"/>
      <c r="H35" s="194"/>
      <c r="I35" s="194"/>
      <c r="J35" s="150"/>
      <c r="K35" s="150"/>
      <c r="L35" s="113"/>
    </row>
    <row r="36" spans="1:12" ht="25.5" customHeight="1" x14ac:dyDescent="0.25">
      <c r="A36" s="347" t="s">
        <v>6</v>
      </c>
      <c r="B36" s="347"/>
      <c r="C36" s="347"/>
      <c r="D36" s="347"/>
      <c r="E36" s="347"/>
      <c r="F36" s="91" t="s">
        <v>75</v>
      </c>
      <c r="G36" s="91" t="s">
        <v>167</v>
      </c>
      <c r="H36" s="91" t="s">
        <v>147</v>
      </c>
      <c r="I36" s="91" t="s">
        <v>76</v>
      </c>
      <c r="J36" s="91" t="s">
        <v>128</v>
      </c>
      <c r="K36" s="91" t="s">
        <v>129</v>
      </c>
      <c r="L36" s="109"/>
    </row>
    <row r="37" spans="1:12" ht="16.5" customHeight="1" x14ac:dyDescent="0.25">
      <c r="A37" s="347">
        <v>1</v>
      </c>
      <c r="B37" s="347"/>
      <c r="C37" s="347"/>
      <c r="D37" s="347"/>
      <c r="E37" s="347"/>
      <c r="F37" s="91">
        <v>2</v>
      </c>
      <c r="G37" s="91">
        <v>3</v>
      </c>
      <c r="H37" s="91">
        <v>4</v>
      </c>
      <c r="I37" s="91">
        <v>5</v>
      </c>
      <c r="J37" s="90" t="s">
        <v>27</v>
      </c>
      <c r="K37" s="90" t="s">
        <v>28</v>
      </c>
      <c r="L37" s="109"/>
    </row>
    <row r="38" spans="1:12" ht="19.5" customHeight="1" x14ac:dyDescent="0.25">
      <c r="A38" s="195">
        <v>3</v>
      </c>
      <c r="B38" s="195"/>
      <c r="C38" s="195"/>
      <c r="D38" s="195"/>
      <c r="E38" s="195"/>
      <c r="F38" s="196">
        <f>F39+F49+F75+F78</f>
        <v>1103346.9899999998</v>
      </c>
      <c r="G38" s="197">
        <f t="shared" ref="G38:I38" si="18">G39+G49+G75+G78</f>
        <v>1197562</v>
      </c>
      <c r="H38" s="197">
        <f>H39+H49+H75+H78</f>
        <v>1341000</v>
      </c>
      <c r="I38" s="196">
        <f t="shared" si="18"/>
        <v>1289230.93</v>
      </c>
      <c r="J38" s="198">
        <f>I38/F38*100</f>
        <v>116.84727847945642</v>
      </c>
      <c r="K38" s="198">
        <f>I38/H38*100</f>
        <v>96.139517524235643</v>
      </c>
      <c r="L38" s="109"/>
    </row>
    <row r="39" spans="1:12" ht="16.5" customHeight="1" x14ac:dyDescent="0.25">
      <c r="A39" s="173"/>
      <c r="B39" s="173">
        <v>31</v>
      </c>
      <c r="C39" s="173"/>
      <c r="D39" s="173"/>
      <c r="E39" s="173"/>
      <c r="F39" s="174">
        <f>F40+F44+F46</f>
        <v>920467.20999999985</v>
      </c>
      <c r="G39" s="175">
        <f t="shared" ref="G39:H39" si="19">G40+G44+G46</f>
        <v>1065350</v>
      </c>
      <c r="H39" s="175">
        <f t="shared" si="19"/>
        <v>1111650</v>
      </c>
      <c r="I39" s="174">
        <f>I40+I44+I46</f>
        <v>1058181.94</v>
      </c>
      <c r="J39" s="155">
        <f t="shared" ref="J39:J90" si="20">I39/F39*100</f>
        <v>114.96139444228545</v>
      </c>
      <c r="K39" s="155">
        <f t="shared" ref="K39:K90" si="21">I39/H39*100</f>
        <v>95.190207349435525</v>
      </c>
      <c r="L39" s="109"/>
    </row>
    <row r="40" spans="1:12" ht="16.5" customHeight="1" x14ac:dyDescent="0.25">
      <c r="A40" s="68"/>
      <c r="B40" s="67"/>
      <c r="C40" s="178">
        <v>311</v>
      </c>
      <c r="D40" s="178"/>
      <c r="E40" s="178" t="s">
        <v>108</v>
      </c>
      <c r="F40" s="174">
        <f>F41+F42+F43</f>
        <v>758480.15999999992</v>
      </c>
      <c r="G40" s="175">
        <v>833100</v>
      </c>
      <c r="H40" s="175">
        <v>917000</v>
      </c>
      <c r="I40" s="174">
        <f t="shared" ref="I40" si="22">I41+I42+I43</f>
        <v>871256.42999999993</v>
      </c>
      <c r="J40" s="155">
        <f t="shared" si="20"/>
        <v>114.86871719887834</v>
      </c>
      <c r="K40" s="155">
        <f t="shared" si="21"/>
        <v>95.011606324972732</v>
      </c>
      <c r="L40" s="109"/>
    </row>
    <row r="41" spans="1:12" ht="16.5" customHeight="1" x14ac:dyDescent="0.25">
      <c r="A41" s="68"/>
      <c r="B41" s="67"/>
      <c r="C41" s="179"/>
      <c r="D41" s="179">
        <v>3111</v>
      </c>
      <c r="E41" s="179" t="s">
        <v>24</v>
      </c>
      <c r="F41" s="72">
        <v>755807.09</v>
      </c>
      <c r="G41" s="167"/>
      <c r="H41" s="167"/>
      <c r="I41" s="180">
        <v>867695.47</v>
      </c>
      <c r="J41" s="155"/>
      <c r="K41" s="155"/>
      <c r="L41" s="109"/>
    </row>
    <row r="42" spans="1:12" ht="16.5" customHeight="1" x14ac:dyDescent="0.25">
      <c r="A42" s="68"/>
      <c r="B42" s="67"/>
      <c r="C42" s="68"/>
      <c r="D42" s="68">
        <v>3113</v>
      </c>
      <c r="E42" s="68" t="s">
        <v>109</v>
      </c>
      <c r="F42" s="72">
        <v>0</v>
      </c>
      <c r="G42" s="167"/>
      <c r="H42" s="167"/>
      <c r="I42" s="180">
        <v>696.58</v>
      </c>
      <c r="J42" s="155"/>
      <c r="K42" s="155"/>
      <c r="L42" s="109"/>
    </row>
    <row r="43" spans="1:12" ht="16.5" customHeight="1" x14ac:dyDescent="0.25">
      <c r="A43" s="68"/>
      <c r="B43" s="67"/>
      <c r="C43" s="68"/>
      <c r="D43" s="68">
        <v>3114</v>
      </c>
      <c r="E43" s="68" t="s">
        <v>110</v>
      </c>
      <c r="F43" s="65">
        <v>2673.07</v>
      </c>
      <c r="G43" s="199"/>
      <c r="H43" s="199"/>
      <c r="I43" s="65">
        <v>2864.38</v>
      </c>
      <c r="J43" s="155"/>
      <c r="K43" s="155"/>
      <c r="L43" s="109"/>
    </row>
    <row r="44" spans="1:12" ht="16.5" customHeight="1" x14ac:dyDescent="0.25">
      <c r="A44" s="68"/>
      <c r="B44" s="67"/>
      <c r="C44" s="184">
        <v>312</v>
      </c>
      <c r="D44" s="184"/>
      <c r="E44" s="184" t="s">
        <v>77</v>
      </c>
      <c r="F44" s="73">
        <f>F45</f>
        <v>36262.83</v>
      </c>
      <c r="G44" s="182">
        <v>92250</v>
      </c>
      <c r="H44" s="182">
        <v>45000</v>
      </c>
      <c r="I44" s="73">
        <f t="shared" ref="I44" si="23">I45</f>
        <v>42470.65</v>
      </c>
      <c r="J44" s="155">
        <f t="shared" si="20"/>
        <v>117.11896175781095</v>
      </c>
      <c r="K44" s="155">
        <f t="shared" si="21"/>
        <v>94.379222222222225</v>
      </c>
      <c r="L44" s="109"/>
    </row>
    <row r="45" spans="1:12" ht="16.5" customHeight="1" x14ac:dyDescent="0.25">
      <c r="A45" s="68"/>
      <c r="B45" s="67"/>
      <c r="C45" s="68"/>
      <c r="D45" s="68">
        <v>3121</v>
      </c>
      <c r="E45" s="68" t="s">
        <v>77</v>
      </c>
      <c r="F45" s="72">
        <v>36262.83</v>
      </c>
      <c r="G45" s="167"/>
      <c r="H45" s="167"/>
      <c r="I45" s="180">
        <v>42470.65</v>
      </c>
      <c r="J45" s="155"/>
      <c r="K45" s="155"/>
      <c r="L45" s="109"/>
    </row>
    <row r="46" spans="1:12" ht="16.5" customHeight="1" x14ac:dyDescent="0.25">
      <c r="A46" s="68"/>
      <c r="B46" s="67"/>
      <c r="C46" s="184">
        <v>313</v>
      </c>
      <c r="D46" s="184"/>
      <c r="E46" s="184" t="s">
        <v>80</v>
      </c>
      <c r="F46" s="73">
        <f>F47+F48</f>
        <v>125724.21999999999</v>
      </c>
      <c r="G46" s="182">
        <v>140000</v>
      </c>
      <c r="H46" s="182">
        <v>149650</v>
      </c>
      <c r="I46" s="73">
        <f>I47+I48</f>
        <v>144454.85999999999</v>
      </c>
      <c r="J46" s="155">
        <f t="shared" si="20"/>
        <v>114.89819543123832</v>
      </c>
      <c r="K46" s="155">
        <f t="shared" si="21"/>
        <v>96.528473103909107</v>
      </c>
      <c r="L46" s="109"/>
    </row>
    <row r="47" spans="1:12" ht="16.5" customHeight="1" x14ac:dyDescent="0.25">
      <c r="A47" s="68"/>
      <c r="B47" s="67"/>
      <c r="C47" s="68"/>
      <c r="D47" s="68">
        <v>3132</v>
      </c>
      <c r="E47" s="68" t="s">
        <v>111</v>
      </c>
      <c r="F47" s="72">
        <v>122761.18</v>
      </c>
      <c r="G47" s="167"/>
      <c r="H47" s="167"/>
      <c r="I47" s="180">
        <v>144454.85999999999</v>
      </c>
      <c r="J47" s="155"/>
      <c r="K47" s="155"/>
      <c r="L47" s="109"/>
    </row>
    <row r="48" spans="1:12" ht="16.5" customHeight="1" x14ac:dyDescent="0.25">
      <c r="A48" s="68"/>
      <c r="B48" s="67"/>
      <c r="C48" s="68"/>
      <c r="D48" s="68">
        <v>3133</v>
      </c>
      <c r="E48" s="68" t="s">
        <v>130</v>
      </c>
      <c r="F48" s="72">
        <v>2963.04</v>
      </c>
      <c r="G48" s="167"/>
      <c r="H48" s="167"/>
      <c r="I48" s="180">
        <v>0</v>
      </c>
      <c r="J48" s="155"/>
      <c r="K48" s="155"/>
      <c r="L48" s="109"/>
    </row>
    <row r="49" spans="1:12" ht="16.5" customHeight="1" x14ac:dyDescent="0.25">
      <c r="A49" s="68"/>
      <c r="B49" s="67">
        <v>32</v>
      </c>
      <c r="C49" s="67"/>
      <c r="D49" s="67"/>
      <c r="E49" s="67" t="s">
        <v>10</v>
      </c>
      <c r="F49" s="73">
        <f>F50+F55+F61+F70</f>
        <v>181731.59999999998</v>
      </c>
      <c r="G49" s="182">
        <f t="shared" ref="G49:I49" si="24">G50+G55+G61+G70</f>
        <v>131212</v>
      </c>
      <c r="H49" s="182">
        <f t="shared" si="24"/>
        <v>227440</v>
      </c>
      <c r="I49" s="73">
        <f t="shared" si="24"/>
        <v>229269</v>
      </c>
      <c r="J49" s="155">
        <f t="shared" si="20"/>
        <v>126.15802645219657</v>
      </c>
      <c r="K49" s="155">
        <f t="shared" si="21"/>
        <v>100.80416813225466</v>
      </c>
      <c r="L49" s="109"/>
    </row>
    <row r="50" spans="1:12" ht="16.5" customHeight="1" x14ac:dyDescent="0.25">
      <c r="A50" s="68"/>
      <c r="B50" s="67"/>
      <c r="C50" s="184">
        <v>321</v>
      </c>
      <c r="D50" s="184"/>
      <c r="E50" s="184" t="s">
        <v>25</v>
      </c>
      <c r="F50" s="73">
        <f>F51+F52+F53+F54</f>
        <v>59089.599999999999</v>
      </c>
      <c r="G50" s="182">
        <v>2500</v>
      </c>
      <c r="H50" s="182">
        <v>52060</v>
      </c>
      <c r="I50" s="73">
        <f t="shared" ref="I50" si="25">I51+I52+I53+I54</f>
        <v>51396.01999999999</v>
      </c>
      <c r="J50" s="155">
        <f t="shared" si="20"/>
        <v>86.979806937261358</v>
      </c>
      <c r="K50" s="155">
        <f t="shared" si="21"/>
        <v>98.724587014982689</v>
      </c>
      <c r="L50" s="109"/>
    </row>
    <row r="51" spans="1:12" ht="16.5" customHeight="1" x14ac:dyDescent="0.25">
      <c r="A51" s="68"/>
      <c r="B51" s="67"/>
      <c r="C51" s="68"/>
      <c r="D51" s="68">
        <v>3211</v>
      </c>
      <c r="E51" s="68" t="s">
        <v>26</v>
      </c>
      <c r="F51" s="72">
        <v>6104.35</v>
      </c>
      <c r="G51" s="167"/>
      <c r="H51" s="167"/>
      <c r="I51" s="180">
        <v>4230.59</v>
      </c>
      <c r="J51" s="155"/>
      <c r="K51" s="155"/>
      <c r="L51" s="109"/>
    </row>
    <row r="52" spans="1:12" ht="16.5" customHeight="1" x14ac:dyDescent="0.25">
      <c r="A52" s="68"/>
      <c r="B52" s="67"/>
      <c r="C52" s="68"/>
      <c r="D52" s="68">
        <v>3212</v>
      </c>
      <c r="E52" s="68" t="s">
        <v>112</v>
      </c>
      <c r="F52" s="72">
        <v>40523.42</v>
      </c>
      <c r="G52" s="167"/>
      <c r="H52" s="167"/>
      <c r="I52" s="180">
        <v>45345.06</v>
      </c>
      <c r="J52" s="155"/>
      <c r="K52" s="155"/>
      <c r="L52" s="109"/>
    </row>
    <row r="53" spans="1:12" ht="16.5" customHeight="1" x14ac:dyDescent="0.25">
      <c r="A53" s="68"/>
      <c r="B53" s="67"/>
      <c r="C53" s="68"/>
      <c r="D53" s="68">
        <v>3213</v>
      </c>
      <c r="E53" s="68" t="s">
        <v>82</v>
      </c>
      <c r="F53" s="72">
        <v>12461.83</v>
      </c>
      <c r="G53" s="167"/>
      <c r="H53" s="167"/>
      <c r="I53" s="180">
        <v>1804.77</v>
      </c>
      <c r="J53" s="155"/>
      <c r="K53" s="155"/>
      <c r="L53" s="109"/>
    </row>
    <row r="54" spans="1:12" ht="16.5" customHeight="1" x14ac:dyDescent="0.25">
      <c r="A54" s="68"/>
      <c r="B54" s="67"/>
      <c r="C54" s="68"/>
      <c r="D54" s="68">
        <v>3214</v>
      </c>
      <c r="E54" s="70" t="s">
        <v>83</v>
      </c>
      <c r="F54" s="72">
        <v>0</v>
      </c>
      <c r="G54" s="167"/>
      <c r="H54" s="167"/>
      <c r="I54" s="180">
        <v>15.6</v>
      </c>
      <c r="J54" s="155"/>
      <c r="K54" s="155"/>
      <c r="L54" s="109"/>
    </row>
    <row r="55" spans="1:12" ht="16.5" customHeight="1" x14ac:dyDescent="0.25">
      <c r="A55" s="68"/>
      <c r="B55" s="67"/>
      <c r="C55" s="184">
        <v>322</v>
      </c>
      <c r="D55" s="184"/>
      <c r="E55" s="184" t="s">
        <v>113</v>
      </c>
      <c r="F55" s="73">
        <f>F56+F57+F58+F59+F60</f>
        <v>74598.319999999992</v>
      </c>
      <c r="G55" s="182">
        <v>80722</v>
      </c>
      <c r="H55" s="182">
        <v>114212</v>
      </c>
      <c r="I55" s="73">
        <f t="shared" ref="I55" si="26">I56+I57+I58+I59+I60</f>
        <v>121928.6</v>
      </c>
      <c r="J55" s="155">
        <f t="shared" si="20"/>
        <v>163.44684437933725</v>
      </c>
      <c r="K55" s="155">
        <f t="shared" si="21"/>
        <v>106.7563828669492</v>
      </c>
      <c r="L55" s="109"/>
    </row>
    <row r="56" spans="1:12" ht="16.5" customHeight="1" x14ac:dyDescent="0.25">
      <c r="A56" s="68"/>
      <c r="B56" s="67"/>
      <c r="C56" s="68"/>
      <c r="D56" s="68">
        <v>3221</v>
      </c>
      <c r="E56" s="68" t="s">
        <v>114</v>
      </c>
      <c r="F56" s="72">
        <v>16779</v>
      </c>
      <c r="G56" s="167"/>
      <c r="H56" s="200"/>
      <c r="I56" s="180">
        <v>19528.72</v>
      </c>
      <c r="J56" s="155"/>
      <c r="K56" s="155"/>
      <c r="L56" s="109"/>
    </row>
    <row r="57" spans="1:12" ht="16.5" customHeight="1" x14ac:dyDescent="0.25">
      <c r="A57" s="68"/>
      <c r="B57" s="67"/>
      <c r="C57" s="68"/>
      <c r="D57" s="68">
        <v>3222</v>
      </c>
      <c r="E57" s="68" t="s">
        <v>115</v>
      </c>
      <c r="F57" s="72">
        <v>40390.86</v>
      </c>
      <c r="G57" s="167"/>
      <c r="H57" s="167"/>
      <c r="I57" s="180">
        <v>68574.2</v>
      </c>
      <c r="J57" s="155"/>
      <c r="K57" s="155"/>
      <c r="L57" s="109"/>
    </row>
    <row r="58" spans="1:12" ht="16.5" customHeight="1" x14ac:dyDescent="0.25">
      <c r="A58" s="68"/>
      <c r="B58" s="67"/>
      <c r="C58" s="68"/>
      <c r="D58" s="68">
        <v>3223</v>
      </c>
      <c r="E58" s="68" t="s">
        <v>84</v>
      </c>
      <c r="F58" s="72">
        <v>16816.560000000001</v>
      </c>
      <c r="G58" s="167"/>
      <c r="H58" s="167"/>
      <c r="I58" s="180">
        <v>32584.21</v>
      </c>
      <c r="J58" s="155"/>
      <c r="K58" s="155"/>
      <c r="L58" s="109"/>
    </row>
    <row r="59" spans="1:12" ht="16.5" customHeight="1" x14ac:dyDescent="0.25">
      <c r="A59" s="68"/>
      <c r="B59" s="67"/>
      <c r="C59" s="68"/>
      <c r="D59" s="68">
        <v>3225</v>
      </c>
      <c r="E59" s="68" t="s">
        <v>116</v>
      </c>
      <c r="F59" s="65">
        <v>611.9</v>
      </c>
      <c r="G59" s="199"/>
      <c r="H59" s="199"/>
      <c r="I59" s="65">
        <v>638.80999999999995</v>
      </c>
      <c r="J59" s="155"/>
      <c r="K59" s="155"/>
      <c r="L59" s="109"/>
    </row>
    <row r="60" spans="1:12" ht="16.5" customHeight="1" x14ac:dyDescent="0.25">
      <c r="A60" s="68"/>
      <c r="B60" s="67"/>
      <c r="C60" s="68"/>
      <c r="D60" s="68">
        <v>3227</v>
      </c>
      <c r="E60" s="70" t="s">
        <v>85</v>
      </c>
      <c r="F60" s="72">
        <v>0</v>
      </c>
      <c r="G60" s="167"/>
      <c r="H60" s="167"/>
      <c r="I60" s="180">
        <v>602.66</v>
      </c>
      <c r="J60" s="155"/>
      <c r="K60" s="155"/>
      <c r="L60" s="109"/>
    </row>
    <row r="61" spans="1:12" ht="16.5" customHeight="1" x14ac:dyDescent="0.25">
      <c r="A61" s="68"/>
      <c r="B61" s="67"/>
      <c r="C61" s="184">
        <v>323</v>
      </c>
      <c r="D61" s="184"/>
      <c r="E61" s="184" t="s">
        <v>117</v>
      </c>
      <c r="F61" s="73">
        <f>F62+F63+F64+F65+F67+F66+F68+F69</f>
        <v>40035.620000000003</v>
      </c>
      <c r="G61" s="182">
        <v>34430</v>
      </c>
      <c r="H61" s="182">
        <v>44115</v>
      </c>
      <c r="I61" s="73">
        <f>I62+I63+I64+I65+I67+I66+I68+I69</f>
        <v>44659.350000000006</v>
      </c>
      <c r="J61" s="155">
        <f t="shared" si="20"/>
        <v>111.54904057936407</v>
      </c>
      <c r="K61" s="155">
        <f t="shared" si="21"/>
        <v>101.23393403604217</v>
      </c>
      <c r="L61" s="109"/>
    </row>
    <row r="62" spans="1:12" ht="16.5" customHeight="1" x14ac:dyDescent="0.25">
      <c r="A62" s="68"/>
      <c r="B62" s="67"/>
      <c r="C62" s="68"/>
      <c r="D62" s="68">
        <v>3231</v>
      </c>
      <c r="E62" s="68" t="s">
        <v>118</v>
      </c>
      <c r="F62" s="72">
        <v>13506.82</v>
      </c>
      <c r="G62" s="167"/>
      <c r="H62" s="167"/>
      <c r="I62" s="180">
        <v>22293.73</v>
      </c>
      <c r="J62" s="155"/>
      <c r="K62" s="155"/>
      <c r="L62" s="109"/>
    </row>
    <row r="63" spans="1:12" ht="16.5" customHeight="1" x14ac:dyDescent="0.25">
      <c r="A63" s="68"/>
      <c r="B63" s="67"/>
      <c r="C63" s="68"/>
      <c r="D63" s="68">
        <v>3232</v>
      </c>
      <c r="E63" s="68" t="s">
        <v>119</v>
      </c>
      <c r="F63" s="72">
        <v>7809.05</v>
      </c>
      <c r="G63" s="167"/>
      <c r="H63" s="167"/>
      <c r="I63" s="180">
        <v>1840.29</v>
      </c>
      <c r="J63" s="155"/>
      <c r="K63" s="155"/>
      <c r="L63" s="109"/>
    </row>
    <row r="64" spans="1:12" ht="16.5" customHeight="1" x14ac:dyDescent="0.25">
      <c r="A64" s="68"/>
      <c r="B64" s="67"/>
      <c r="C64" s="68"/>
      <c r="D64" s="68">
        <v>3233</v>
      </c>
      <c r="E64" s="70" t="s">
        <v>86</v>
      </c>
      <c r="F64" s="72">
        <v>731.83</v>
      </c>
      <c r="G64" s="167"/>
      <c r="H64" s="167"/>
      <c r="I64" s="180">
        <v>138.06</v>
      </c>
      <c r="J64" s="155"/>
      <c r="K64" s="155"/>
      <c r="L64" s="109"/>
    </row>
    <row r="65" spans="1:12" ht="16.5" customHeight="1" x14ac:dyDescent="0.25">
      <c r="A65" s="68"/>
      <c r="B65" s="67"/>
      <c r="C65" s="68"/>
      <c r="D65" s="68">
        <v>3234</v>
      </c>
      <c r="E65" s="68" t="s">
        <v>87</v>
      </c>
      <c r="F65" s="72">
        <v>9159.56</v>
      </c>
      <c r="G65" s="167"/>
      <c r="H65" s="167"/>
      <c r="I65" s="180">
        <v>9077.5499999999993</v>
      </c>
      <c r="J65" s="155"/>
      <c r="K65" s="155"/>
      <c r="L65" s="109"/>
    </row>
    <row r="66" spans="1:12" ht="16.5" customHeight="1" x14ac:dyDescent="0.25">
      <c r="A66" s="68"/>
      <c r="B66" s="67"/>
      <c r="C66" s="68"/>
      <c r="D66" s="68">
        <v>3236</v>
      </c>
      <c r="E66" s="68" t="s">
        <v>120</v>
      </c>
      <c r="F66" s="72">
        <v>2325.3000000000002</v>
      </c>
      <c r="G66" s="167"/>
      <c r="H66" s="167"/>
      <c r="I66" s="180">
        <v>1116.26</v>
      </c>
      <c r="J66" s="155"/>
      <c r="K66" s="155"/>
      <c r="L66" s="109"/>
    </row>
    <row r="67" spans="1:12" ht="16.5" customHeight="1" x14ac:dyDescent="0.25">
      <c r="A67" s="68"/>
      <c r="B67" s="67"/>
      <c r="C67" s="68"/>
      <c r="D67" s="68">
        <v>3237</v>
      </c>
      <c r="E67" s="68" t="s">
        <v>121</v>
      </c>
      <c r="F67" s="72">
        <v>466.85</v>
      </c>
      <c r="G67" s="167"/>
      <c r="H67" s="167"/>
      <c r="I67" s="180">
        <v>1503.68</v>
      </c>
      <c r="J67" s="155"/>
      <c r="K67" s="155"/>
      <c r="L67" s="109"/>
    </row>
    <row r="68" spans="1:12" ht="16.5" customHeight="1" x14ac:dyDescent="0.25">
      <c r="A68" s="68"/>
      <c r="B68" s="67"/>
      <c r="C68" s="68"/>
      <c r="D68" s="68">
        <v>3238</v>
      </c>
      <c r="E68" s="68" t="s">
        <v>88</v>
      </c>
      <c r="F68" s="72">
        <v>2859.5</v>
      </c>
      <c r="G68" s="167"/>
      <c r="H68" s="167"/>
      <c r="I68" s="180">
        <v>3684.35</v>
      </c>
      <c r="J68" s="155"/>
      <c r="K68" s="155"/>
      <c r="L68" s="109"/>
    </row>
    <row r="69" spans="1:12" ht="16.5" customHeight="1" x14ac:dyDescent="0.25">
      <c r="A69" s="68"/>
      <c r="B69" s="67"/>
      <c r="C69" s="68"/>
      <c r="D69" s="68">
        <v>3239</v>
      </c>
      <c r="E69" s="68" t="s">
        <v>89</v>
      </c>
      <c r="F69" s="72">
        <v>3176.71</v>
      </c>
      <c r="G69" s="167"/>
      <c r="H69" s="167"/>
      <c r="I69" s="180">
        <v>5005.43</v>
      </c>
      <c r="J69" s="155"/>
      <c r="K69" s="155"/>
      <c r="L69" s="109"/>
    </row>
    <row r="70" spans="1:12" ht="16.5" customHeight="1" x14ac:dyDescent="0.25">
      <c r="A70" s="68"/>
      <c r="B70" s="67"/>
      <c r="C70" s="184">
        <v>329</v>
      </c>
      <c r="D70" s="184"/>
      <c r="E70" s="184" t="s">
        <v>122</v>
      </c>
      <c r="F70" s="73">
        <f>F71+F72+F73+F74</f>
        <v>8008.0600000000013</v>
      </c>
      <c r="G70" s="182">
        <v>13560</v>
      </c>
      <c r="H70" s="182">
        <v>17053</v>
      </c>
      <c r="I70" s="73">
        <f>I71+I72+I73+I74</f>
        <v>11285.029999999999</v>
      </c>
      <c r="J70" s="155">
        <f t="shared" si="20"/>
        <v>140.92089719607492</v>
      </c>
      <c r="K70" s="155">
        <f t="shared" si="21"/>
        <v>66.176215328681167</v>
      </c>
      <c r="L70" s="109"/>
    </row>
    <row r="71" spans="1:12" ht="16.5" customHeight="1" x14ac:dyDescent="0.25">
      <c r="A71" s="68"/>
      <c r="B71" s="67"/>
      <c r="C71" s="68"/>
      <c r="D71" s="68">
        <v>3292</v>
      </c>
      <c r="E71" s="68" t="s">
        <v>90</v>
      </c>
      <c r="F71" s="72">
        <v>4304.2700000000004</v>
      </c>
      <c r="G71" s="167"/>
      <c r="H71" s="167"/>
      <c r="I71" s="180">
        <v>4799.99</v>
      </c>
      <c r="J71" s="155"/>
      <c r="K71" s="155"/>
      <c r="L71" s="109"/>
    </row>
    <row r="72" spans="1:12" ht="16.5" customHeight="1" x14ac:dyDescent="0.25">
      <c r="A72" s="68"/>
      <c r="B72" s="67"/>
      <c r="C72" s="68"/>
      <c r="D72" s="68">
        <v>3294</v>
      </c>
      <c r="E72" s="68" t="s">
        <v>91</v>
      </c>
      <c r="F72" s="72">
        <v>197.01</v>
      </c>
      <c r="G72" s="167"/>
      <c r="H72" s="167"/>
      <c r="I72" s="180">
        <v>251.95</v>
      </c>
      <c r="J72" s="155"/>
      <c r="K72" s="155"/>
      <c r="L72" s="109"/>
    </row>
    <row r="73" spans="1:12" ht="16.5" customHeight="1" x14ac:dyDescent="0.25">
      <c r="A73" s="68"/>
      <c r="B73" s="67"/>
      <c r="C73" s="68"/>
      <c r="D73" s="68">
        <v>3295</v>
      </c>
      <c r="E73" s="68" t="s">
        <v>92</v>
      </c>
      <c r="F73" s="72">
        <v>0</v>
      </c>
      <c r="G73" s="167"/>
      <c r="H73" s="167"/>
      <c r="I73" s="180">
        <v>3348.86</v>
      </c>
      <c r="J73" s="155"/>
      <c r="K73" s="155"/>
      <c r="L73" s="109"/>
    </row>
    <row r="74" spans="1:12" ht="16.5" customHeight="1" x14ac:dyDescent="0.25">
      <c r="A74" s="68"/>
      <c r="B74" s="67"/>
      <c r="C74" s="68"/>
      <c r="D74" s="68">
        <v>3299</v>
      </c>
      <c r="E74" s="68" t="s">
        <v>123</v>
      </c>
      <c r="F74" s="72">
        <v>3506.78</v>
      </c>
      <c r="G74" s="167"/>
      <c r="H74" s="167"/>
      <c r="I74" s="180">
        <v>2884.23</v>
      </c>
      <c r="J74" s="155"/>
      <c r="K74" s="155"/>
      <c r="L74" s="109"/>
    </row>
    <row r="75" spans="1:12" ht="16.5" customHeight="1" x14ac:dyDescent="0.25">
      <c r="A75" s="68"/>
      <c r="B75" s="67">
        <v>34</v>
      </c>
      <c r="C75" s="67"/>
      <c r="D75" s="67"/>
      <c r="E75" s="67" t="s">
        <v>46</v>
      </c>
      <c r="F75" s="73">
        <f>F76</f>
        <v>1148.18</v>
      </c>
      <c r="G75" s="182">
        <v>1000</v>
      </c>
      <c r="H75" s="182">
        <v>1053</v>
      </c>
      <c r="I75" s="73">
        <f t="shared" ref="I75:I76" si="27">I76</f>
        <v>922.88</v>
      </c>
      <c r="J75" s="155">
        <f t="shared" si="20"/>
        <v>80.377641136407178</v>
      </c>
      <c r="K75" s="155">
        <f t="shared" si="21"/>
        <v>87.642924976258314</v>
      </c>
      <c r="L75" s="109"/>
    </row>
    <row r="76" spans="1:12" ht="16.5" customHeight="1" x14ac:dyDescent="0.25">
      <c r="A76" s="68"/>
      <c r="B76" s="67"/>
      <c r="C76" s="184">
        <v>343</v>
      </c>
      <c r="D76" s="184"/>
      <c r="E76" s="184" t="s">
        <v>78</v>
      </c>
      <c r="F76" s="73">
        <f>F77</f>
        <v>1148.18</v>
      </c>
      <c r="G76" s="182">
        <v>1000</v>
      </c>
      <c r="H76" s="182">
        <v>1053</v>
      </c>
      <c r="I76" s="73">
        <f t="shared" si="27"/>
        <v>922.88</v>
      </c>
      <c r="J76" s="155">
        <f t="shared" si="20"/>
        <v>80.377641136407178</v>
      </c>
      <c r="K76" s="155">
        <f t="shared" si="21"/>
        <v>87.642924976258314</v>
      </c>
      <c r="L76" s="109"/>
    </row>
    <row r="77" spans="1:12" ht="16.5" customHeight="1" x14ac:dyDescent="0.25">
      <c r="A77" s="68"/>
      <c r="B77" s="67"/>
      <c r="C77" s="68"/>
      <c r="D77" s="68">
        <v>3431</v>
      </c>
      <c r="E77" s="68" t="s">
        <v>124</v>
      </c>
      <c r="F77" s="72">
        <v>1148.18</v>
      </c>
      <c r="G77" s="167"/>
      <c r="H77" s="167"/>
      <c r="I77" s="180">
        <v>922.88</v>
      </c>
      <c r="J77" s="155"/>
      <c r="K77" s="155"/>
      <c r="L77" s="109"/>
    </row>
    <row r="78" spans="1:12" ht="16.5" customHeight="1" x14ac:dyDescent="0.25">
      <c r="A78" s="179"/>
      <c r="B78" s="173">
        <v>38</v>
      </c>
      <c r="C78" s="67"/>
      <c r="D78" s="67"/>
      <c r="E78" s="185" t="s">
        <v>79</v>
      </c>
      <c r="F78" s="186">
        <f>F79</f>
        <v>0</v>
      </c>
      <c r="G78" s="187">
        <f t="shared" ref="G78:I79" si="28">G79</f>
        <v>0</v>
      </c>
      <c r="H78" s="187">
        <f t="shared" si="28"/>
        <v>857</v>
      </c>
      <c r="I78" s="73">
        <f t="shared" si="28"/>
        <v>857.11</v>
      </c>
      <c r="J78" s="155" t="e">
        <f t="shared" si="20"/>
        <v>#DIV/0!</v>
      </c>
      <c r="K78" s="155">
        <f t="shared" si="21"/>
        <v>100.01283547257876</v>
      </c>
      <c r="L78" s="109"/>
    </row>
    <row r="79" spans="1:12" ht="16.5" customHeight="1" x14ac:dyDescent="0.25">
      <c r="A79" s="179"/>
      <c r="B79" s="173"/>
      <c r="C79" s="184">
        <v>381</v>
      </c>
      <c r="D79" s="184"/>
      <c r="E79" s="188" t="s">
        <v>74</v>
      </c>
      <c r="F79" s="186">
        <f>F80</f>
        <v>0</v>
      </c>
      <c r="G79" s="187">
        <f t="shared" si="28"/>
        <v>0</v>
      </c>
      <c r="H79" s="187">
        <v>857</v>
      </c>
      <c r="I79" s="186">
        <f t="shared" si="28"/>
        <v>857.11</v>
      </c>
      <c r="J79" s="155" t="e">
        <f t="shared" si="20"/>
        <v>#DIV/0!</v>
      </c>
      <c r="K79" s="155">
        <f t="shared" si="21"/>
        <v>100.01283547257876</v>
      </c>
      <c r="L79" s="109"/>
    </row>
    <row r="80" spans="1:12" ht="16.5" customHeight="1" x14ac:dyDescent="0.25">
      <c r="A80" s="179"/>
      <c r="B80" s="173"/>
      <c r="C80" s="68"/>
      <c r="D80" s="68">
        <v>3812</v>
      </c>
      <c r="E80" s="70" t="s">
        <v>81</v>
      </c>
      <c r="F80" s="72">
        <v>0</v>
      </c>
      <c r="G80" s="167"/>
      <c r="H80" s="167"/>
      <c r="I80" s="180">
        <v>857.11</v>
      </c>
      <c r="J80" s="155"/>
      <c r="K80" s="155"/>
      <c r="L80" s="109"/>
    </row>
    <row r="81" spans="1:12" ht="18.75" customHeight="1" x14ac:dyDescent="0.25">
      <c r="A81" s="201">
        <v>4</v>
      </c>
      <c r="B81" s="195"/>
      <c r="C81" s="202"/>
      <c r="D81" s="203"/>
      <c r="E81" s="204" t="s">
        <v>5</v>
      </c>
      <c r="F81" s="196">
        <f>F82</f>
        <v>23892.16</v>
      </c>
      <c r="G81" s="197">
        <f>G82</f>
        <v>22630</v>
      </c>
      <c r="H81" s="197">
        <f t="shared" ref="H81:I81" si="29">H82</f>
        <v>24500</v>
      </c>
      <c r="I81" s="196">
        <f t="shared" si="29"/>
        <v>23292.280000000002</v>
      </c>
      <c r="J81" s="198">
        <f t="shared" si="20"/>
        <v>97.489218220537623</v>
      </c>
      <c r="K81" s="198">
        <f t="shared" si="21"/>
        <v>95.070530612244909</v>
      </c>
      <c r="L81" s="109"/>
    </row>
    <row r="82" spans="1:12" ht="21.75" customHeight="1" x14ac:dyDescent="0.25">
      <c r="A82" s="179"/>
      <c r="B82" s="173">
        <v>42</v>
      </c>
      <c r="C82" s="184"/>
      <c r="D82" s="173"/>
      <c r="E82" s="205" t="s">
        <v>135</v>
      </c>
      <c r="F82" s="174">
        <f>F83+F87</f>
        <v>23892.16</v>
      </c>
      <c r="G82" s="175">
        <f>G83+G87</f>
        <v>22630</v>
      </c>
      <c r="H82" s="175">
        <f t="shared" ref="H82:I82" si="30">H83+H87</f>
        <v>24500</v>
      </c>
      <c r="I82" s="174">
        <f t="shared" si="30"/>
        <v>23292.280000000002</v>
      </c>
      <c r="J82" s="155">
        <f t="shared" si="20"/>
        <v>97.489218220537623</v>
      </c>
      <c r="K82" s="155">
        <f t="shared" si="21"/>
        <v>95.070530612244909</v>
      </c>
      <c r="L82" s="109"/>
    </row>
    <row r="83" spans="1:12" ht="16.5" customHeight="1" x14ac:dyDescent="0.25">
      <c r="A83" s="179"/>
      <c r="B83" s="173"/>
      <c r="C83" s="184">
        <v>422</v>
      </c>
      <c r="D83" s="178"/>
      <c r="E83" s="206" t="s">
        <v>125</v>
      </c>
      <c r="F83" s="174">
        <f>F84+F85+F86</f>
        <v>3802.3100000000004</v>
      </c>
      <c r="G83" s="175">
        <v>4000</v>
      </c>
      <c r="H83" s="175">
        <v>6000</v>
      </c>
      <c r="I83" s="174">
        <f t="shared" ref="I83" si="31">I84+I85+I86</f>
        <v>3670.38</v>
      </c>
      <c r="J83" s="155">
        <f t="shared" si="20"/>
        <v>96.530267127088521</v>
      </c>
      <c r="K83" s="155">
        <f t="shared" si="21"/>
        <v>61.173000000000002</v>
      </c>
      <c r="L83" s="109"/>
    </row>
    <row r="84" spans="1:12" ht="16.5" customHeight="1" x14ac:dyDescent="0.25">
      <c r="A84" s="207"/>
      <c r="B84" s="207"/>
      <c r="C84" s="68"/>
      <c r="D84" s="179">
        <v>4221</v>
      </c>
      <c r="E84" s="208" t="s">
        <v>93</v>
      </c>
      <c r="F84" s="72">
        <v>2334.2600000000002</v>
      </c>
      <c r="G84" s="167"/>
      <c r="H84" s="167"/>
      <c r="I84" s="180">
        <v>3015</v>
      </c>
      <c r="J84" s="155"/>
      <c r="K84" s="155"/>
      <c r="L84" s="109"/>
    </row>
    <row r="85" spans="1:12" ht="16.5" customHeight="1" x14ac:dyDescent="0.25">
      <c r="A85" s="207"/>
      <c r="B85" s="207"/>
      <c r="C85" s="68"/>
      <c r="D85" s="68">
        <v>4223</v>
      </c>
      <c r="E85" s="68" t="s">
        <v>95</v>
      </c>
      <c r="F85" s="72">
        <v>62.25</v>
      </c>
      <c r="G85" s="167"/>
      <c r="H85" s="167"/>
      <c r="I85" s="180">
        <v>0</v>
      </c>
      <c r="J85" s="155"/>
      <c r="K85" s="155"/>
      <c r="L85" s="109"/>
    </row>
    <row r="86" spans="1:12" ht="16.5" customHeight="1" x14ac:dyDescent="0.25">
      <c r="A86" s="207"/>
      <c r="B86" s="207"/>
      <c r="C86" s="179"/>
      <c r="D86" s="179">
        <v>4227</v>
      </c>
      <c r="E86" s="208" t="s">
        <v>126</v>
      </c>
      <c r="F86" s="72">
        <v>1405.8</v>
      </c>
      <c r="G86" s="167"/>
      <c r="H86" s="167"/>
      <c r="I86" s="180">
        <v>655.38</v>
      </c>
      <c r="J86" s="155"/>
      <c r="K86" s="155"/>
      <c r="L86" s="109"/>
    </row>
    <row r="87" spans="1:12" ht="16.5" customHeight="1" x14ac:dyDescent="0.25">
      <c r="A87" s="207"/>
      <c r="B87" s="207"/>
      <c r="C87" s="178">
        <v>424</v>
      </c>
      <c r="D87" s="178"/>
      <c r="E87" s="206" t="s">
        <v>127</v>
      </c>
      <c r="F87" s="174">
        <f>F88+F89</f>
        <v>20089.849999999999</v>
      </c>
      <c r="G87" s="175">
        <f t="shared" ref="G87:I87" si="32">G88+G89</f>
        <v>18630</v>
      </c>
      <c r="H87" s="175">
        <f t="shared" si="32"/>
        <v>18500</v>
      </c>
      <c r="I87" s="174">
        <f t="shared" si="32"/>
        <v>19621.900000000001</v>
      </c>
      <c r="J87" s="155">
        <f t="shared" si="20"/>
        <v>97.670714315935669</v>
      </c>
      <c r="K87" s="155">
        <f t="shared" si="21"/>
        <v>106.06432432432433</v>
      </c>
      <c r="L87" s="109"/>
    </row>
    <row r="88" spans="1:12" ht="16.5" customHeight="1" x14ac:dyDescent="0.25">
      <c r="A88" s="209"/>
      <c r="B88" s="209"/>
      <c r="C88" s="179"/>
      <c r="D88" s="179">
        <v>4241</v>
      </c>
      <c r="E88" s="208" t="s">
        <v>127</v>
      </c>
      <c r="F88" s="72">
        <v>19620.55</v>
      </c>
      <c r="G88" s="167">
        <v>18630</v>
      </c>
      <c r="H88" s="167">
        <v>18500</v>
      </c>
      <c r="I88" s="180">
        <v>19011.740000000002</v>
      </c>
      <c r="J88" s="155"/>
      <c r="K88" s="155"/>
      <c r="L88" s="109"/>
    </row>
    <row r="89" spans="1:12" ht="16.5" customHeight="1" x14ac:dyDescent="0.25">
      <c r="A89" s="209"/>
      <c r="B89" s="209"/>
      <c r="C89" s="179"/>
      <c r="D89" s="68">
        <v>4242</v>
      </c>
      <c r="E89" s="68" t="s">
        <v>94</v>
      </c>
      <c r="F89" s="72">
        <v>469.3</v>
      </c>
      <c r="G89" s="167"/>
      <c r="H89" s="167"/>
      <c r="I89" s="180">
        <v>610.16</v>
      </c>
      <c r="J89" s="155"/>
      <c r="K89" s="155"/>
      <c r="L89" s="109"/>
    </row>
    <row r="90" spans="1:12" ht="19.5" customHeight="1" x14ac:dyDescent="0.25">
      <c r="A90" s="210"/>
      <c r="B90" s="210"/>
      <c r="C90" s="178"/>
      <c r="D90" s="178"/>
      <c r="E90" s="211" t="s">
        <v>64</v>
      </c>
      <c r="F90" s="212">
        <f>F38+F81</f>
        <v>1127239.1499999997</v>
      </c>
      <c r="G90" s="213">
        <f t="shared" ref="G90:I90" si="33">G38+G81</f>
        <v>1220192</v>
      </c>
      <c r="H90" s="213">
        <f>H38+H81</f>
        <v>1365500</v>
      </c>
      <c r="I90" s="212">
        <f t="shared" si="33"/>
        <v>1312523.21</v>
      </c>
      <c r="J90" s="214">
        <f t="shared" si="20"/>
        <v>116.4369787901707</v>
      </c>
      <c r="K90" s="214">
        <f t="shared" si="21"/>
        <v>96.120337605272795</v>
      </c>
      <c r="L90" s="109"/>
    </row>
    <row r="91" spans="1:12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66"/>
      <c r="K91" s="66"/>
    </row>
    <row r="92" spans="1:12" ht="15.75" x14ac:dyDescent="0.25">
      <c r="I92" s="273" t="s">
        <v>187</v>
      </c>
      <c r="J92" s="273"/>
      <c r="K92" s="273"/>
    </row>
    <row r="93" spans="1:12" ht="15.75" x14ac:dyDescent="0.25">
      <c r="I93" s="341" t="s">
        <v>188</v>
      </c>
      <c r="J93" s="341"/>
      <c r="K93" s="341"/>
    </row>
  </sheetData>
  <protectedRanges>
    <protectedRange algorithmName="SHA-512" hashValue="R8frfBQ/MhInQYm+jLEgMwgPwCkrGPIUaxyIFLRSCn/+fIsUU6bmJDax/r7gTh2PEAEvgODYwg0rRRjqSM/oww==" saltValue="tbZzHO5lCNHCDH5y3XGZag==" spinCount="100000" sqref="E16" name="Range1_1"/>
    <protectedRange algorithmName="SHA-512" hashValue="R8frfBQ/MhInQYm+jLEgMwgPwCkrGPIUaxyIFLRSCn/+fIsUU6bmJDax/r7gTh2PEAEvgODYwg0rRRjqSM/oww==" saltValue="tbZzHO5lCNHCDH5y3XGZag==" spinCount="100000" sqref="E17" name="Range1_2"/>
    <protectedRange algorithmName="SHA-512" hashValue="R8frfBQ/MhInQYm+jLEgMwgPwCkrGPIUaxyIFLRSCn/+fIsUU6bmJDax/r7gTh2PEAEvgODYwg0rRRjqSM/oww==" saltValue="tbZzHO5lCNHCDH5y3XGZag==" spinCount="100000" sqref="E12" name="Range1_3"/>
  </protectedRanges>
  <mergeCells count="9">
    <mergeCell ref="I93:K93"/>
    <mergeCell ref="A37:E37"/>
    <mergeCell ref="A35:E35"/>
    <mergeCell ref="A36:E36"/>
    <mergeCell ref="A2:K2"/>
    <mergeCell ref="A4:K4"/>
    <mergeCell ref="A6:K6"/>
    <mergeCell ref="A9:E9"/>
    <mergeCell ref="A8:E8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rowBreaks count="1" manualBreakCount="1">
    <brk id="6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5" zoomScaleNormal="85" workbookViewId="0">
      <selection activeCell="A3" sqref="A3:G3"/>
    </sheetView>
  </sheetViews>
  <sheetFormatPr defaultRowHeight="15" x14ac:dyDescent="0.25"/>
  <cols>
    <col min="1" max="1" width="42.28515625" bestFit="1" customWidth="1"/>
    <col min="2" max="2" width="17.85546875" customWidth="1"/>
    <col min="3" max="3" width="14.28515625" customWidth="1"/>
    <col min="4" max="4" width="15.7109375" customWidth="1"/>
    <col min="5" max="5" width="17.42578125" customWidth="1"/>
    <col min="6" max="7" width="9.140625" customWidth="1"/>
    <col min="8" max="9" width="15.140625" customWidth="1"/>
  </cols>
  <sheetData>
    <row r="1" spans="1:11" ht="15.75" x14ac:dyDescent="0.25">
      <c r="A1" s="30" t="s">
        <v>44</v>
      </c>
      <c r="E1" s="30"/>
    </row>
    <row r="2" spans="1:11" ht="18.75" customHeight="1" x14ac:dyDescent="0.25">
      <c r="F2" s="31"/>
      <c r="G2" s="31"/>
      <c r="H2" s="31"/>
      <c r="I2" s="32"/>
    </row>
    <row r="3" spans="1:11" ht="18" customHeight="1" x14ac:dyDescent="0.25">
      <c r="A3" s="349" t="s">
        <v>30</v>
      </c>
      <c r="B3" s="349"/>
      <c r="C3" s="349"/>
      <c r="D3" s="349"/>
      <c r="E3" s="349"/>
      <c r="F3" s="349"/>
      <c r="G3" s="349"/>
      <c r="H3" s="15"/>
      <c r="I3" s="15"/>
      <c r="J3" s="15"/>
      <c r="K3" s="15"/>
    </row>
    <row r="4" spans="1:11" ht="9" customHeight="1" x14ac:dyDescent="0.25">
      <c r="E4" s="31"/>
      <c r="F4" s="31"/>
      <c r="G4" s="31"/>
      <c r="H4" s="31"/>
      <c r="I4" s="32"/>
    </row>
    <row r="5" spans="1:11" ht="15.75" customHeight="1" x14ac:dyDescent="0.25">
      <c r="A5" s="350" t="s">
        <v>47</v>
      </c>
      <c r="B5" s="350"/>
      <c r="C5" s="350"/>
      <c r="D5" s="350"/>
      <c r="E5" s="350"/>
      <c r="F5" s="350"/>
      <c r="G5" s="350"/>
      <c r="H5" s="42"/>
      <c r="I5" s="42"/>
    </row>
    <row r="6" spans="1:11" ht="5.25" customHeight="1" x14ac:dyDescent="0.25">
      <c r="A6" s="92"/>
      <c r="B6" s="92"/>
      <c r="C6" s="92"/>
      <c r="D6" s="92"/>
      <c r="E6" s="92"/>
      <c r="F6" s="92"/>
      <c r="G6" s="92"/>
      <c r="H6" s="92"/>
      <c r="I6" s="92"/>
    </row>
    <row r="7" spans="1:11" ht="21.75" customHeight="1" x14ac:dyDescent="0.25">
      <c r="A7" s="117" t="s">
        <v>48</v>
      </c>
      <c r="B7" s="91" t="s">
        <v>75</v>
      </c>
      <c r="C7" s="74" t="s">
        <v>167</v>
      </c>
      <c r="D7" s="74" t="s">
        <v>147</v>
      </c>
      <c r="E7" s="91" t="s">
        <v>76</v>
      </c>
      <c r="F7" s="91" t="s">
        <v>17</v>
      </c>
      <c r="G7" s="91" t="s">
        <v>17</v>
      </c>
      <c r="H7" s="108"/>
      <c r="I7" s="108"/>
      <c r="J7" s="109"/>
      <c r="K7" s="109"/>
    </row>
    <row r="8" spans="1:11" ht="21.75" customHeight="1" x14ac:dyDescent="0.25">
      <c r="A8" s="117">
        <v>1</v>
      </c>
      <c r="B8" s="269">
        <v>2</v>
      </c>
      <c r="C8" s="269">
        <v>3</v>
      </c>
      <c r="D8" s="269">
        <v>4</v>
      </c>
      <c r="E8" s="269">
        <v>5</v>
      </c>
      <c r="F8" s="90" t="s">
        <v>27</v>
      </c>
      <c r="G8" s="90" t="s">
        <v>28</v>
      </c>
      <c r="H8" s="108"/>
      <c r="I8" s="108"/>
      <c r="J8" s="109"/>
      <c r="K8" s="109"/>
    </row>
    <row r="9" spans="1:11" ht="15.75" customHeight="1" x14ac:dyDescent="0.25">
      <c r="A9" s="33" t="s">
        <v>15</v>
      </c>
      <c r="B9" s="79">
        <f>B10+B12</f>
        <v>82512.7</v>
      </c>
      <c r="C9" s="166">
        <f>C10+C12</f>
        <v>74792</v>
      </c>
      <c r="D9" s="166">
        <f>D10+D12</f>
        <v>100939</v>
      </c>
      <c r="E9" s="79">
        <f>E10+E12+E11</f>
        <v>108458.06</v>
      </c>
      <c r="F9" s="116">
        <f>E9/B9*100</f>
        <v>131.44408072939075</v>
      </c>
      <c r="G9" s="69">
        <f>E9/D9*100</f>
        <v>107.44911283052141</v>
      </c>
      <c r="H9" s="108"/>
      <c r="I9" s="108"/>
      <c r="J9" s="109"/>
      <c r="K9" s="109"/>
    </row>
    <row r="10" spans="1:11" ht="15.75" customHeight="1" x14ac:dyDescent="0.25">
      <c r="A10" s="43" t="s">
        <v>51</v>
      </c>
      <c r="B10" s="72">
        <v>32455.43</v>
      </c>
      <c r="C10" s="167">
        <v>32000</v>
      </c>
      <c r="D10" s="167">
        <v>57731</v>
      </c>
      <c r="E10" s="72">
        <v>60230.06</v>
      </c>
      <c r="F10" s="116">
        <f t="shared" ref="F10:F28" si="0">E10/B10*100</f>
        <v>185.57776002351531</v>
      </c>
      <c r="G10" s="69">
        <f t="shared" ref="G10:G28" si="1">E10/D10*100</f>
        <v>104.32880081758501</v>
      </c>
      <c r="H10" s="108"/>
      <c r="I10" s="108"/>
      <c r="J10" s="109"/>
      <c r="K10" s="109"/>
    </row>
    <row r="11" spans="1:11" ht="15.75" customHeight="1" x14ac:dyDescent="0.25">
      <c r="A11" s="43" t="s">
        <v>148</v>
      </c>
      <c r="B11" s="72">
        <v>0</v>
      </c>
      <c r="C11" s="167">
        <v>0</v>
      </c>
      <c r="D11" s="167">
        <v>0</v>
      </c>
      <c r="E11" s="105">
        <v>70</v>
      </c>
      <c r="F11" s="102" t="e">
        <f t="shared" si="0"/>
        <v>#DIV/0!</v>
      </c>
      <c r="G11" s="71" t="e">
        <f t="shared" si="1"/>
        <v>#DIV/0!</v>
      </c>
      <c r="H11" s="108"/>
      <c r="I11" s="108"/>
      <c r="J11" s="109"/>
      <c r="K11" s="109"/>
    </row>
    <row r="12" spans="1:11" ht="15.75" customHeight="1" x14ac:dyDescent="0.25">
      <c r="A12" s="43" t="s">
        <v>52</v>
      </c>
      <c r="B12" s="72">
        <v>50057.27</v>
      </c>
      <c r="C12" s="167">
        <v>42792</v>
      </c>
      <c r="D12" s="167">
        <v>43208</v>
      </c>
      <c r="E12" s="64">
        <v>48158</v>
      </c>
      <c r="F12" s="102">
        <f t="shared" si="0"/>
        <v>96.205805869956563</v>
      </c>
      <c r="G12" s="71">
        <f t="shared" si="1"/>
        <v>111.45621181262729</v>
      </c>
      <c r="H12" s="108"/>
      <c r="I12" s="108"/>
      <c r="J12" s="109"/>
      <c r="K12" s="109"/>
    </row>
    <row r="13" spans="1:11" ht="15.75" customHeight="1" x14ac:dyDescent="0.25">
      <c r="A13" s="44" t="s">
        <v>53</v>
      </c>
      <c r="B13" s="79">
        <f>B14</f>
        <v>451.26</v>
      </c>
      <c r="C13" s="166">
        <f>C14</f>
        <v>600</v>
      </c>
      <c r="D13" s="166">
        <f>D14</f>
        <v>2000</v>
      </c>
      <c r="E13" s="79">
        <f>E14</f>
        <v>2753.38</v>
      </c>
      <c r="F13" s="116">
        <f t="shared" si="0"/>
        <v>610.15379160572627</v>
      </c>
      <c r="G13" s="69">
        <f t="shared" si="1"/>
        <v>137.66899999999998</v>
      </c>
      <c r="H13" s="108"/>
      <c r="I13" s="108"/>
      <c r="J13" s="109"/>
      <c r="K13" s="109"/>
    </row>
    <row r="14" spans="1:11" ht="15.75" customHeight="1" x14ac:dyDescent="0.25">
      <c r="A14" s="8" t="s">
        <v>54</v>
      </c>
      <c r="B14" s="72">
        <v>451.26</v>
      </c>
      <c r="C14" s="167">
        <v>600</v>
      </c>
      <c r="D14" s="167">
        <v>2000</v>
      </c>
      <c r="E14" s="72">
        <v>2753.38</v>
      </c>
      <c r="F14" s="102">
        <f t="shared" si="0"/>
        <v>610.15379160572627</v>
      </c>
      <c r="G14" s="71">
        <f t="shared" si="1"/>
        <v>137.66899999999998</v>
      </c>
      <c r="H14" s="108"/>
      <c r="I14" s="108"/>
      <c r="J14" s="109"/>
      <c r="K14" s="109"/>
    </row>
    <row r="15" spans="1:11" ht="15.75" customHeight="1" x14ac:dyDescent="0.25">
      <c r="A15" s="45" t="s">
        <v>16</v>
      </c>
      <c r="B15" s="79">
        <f>B16</f>
        <v>321.11</v>
      </c>
      <c r="C15" s="166">
        <f>C16</f>
        <v>1300</v>
      </c>
      <c r="D15" s="166">
        <f>D16</f>
        <v>2500</v>
      </c>
      <c r="E15" s="79">
        <f>E16</f>
        <v>2807.83</v>
      </c>
      <c r="F15" s="116">
        <f t="shared" si="0"/>
        <v>874.41375229672076</v>
      </c>
      <c r="G15" s="69">
        <f t="shared" si="1"/>
        <v>112.31319999999999</v>
      </c>
      <c r="H15" s="108"/>
      <c r="I15" s="108"/>
      <c r="J15" s="109"/>
      <c r="K15" s="109"/>
    </row>
    <row r="16" spans="1:11" ht="15.75" customHeight="1" x14ac:dyDescent="0.25">
      <c r="A16" s="8" t="s">
        <v>55</v>
      </c>
      <c r="B16" s="72">
        <v>321.11</v>
      </c>
      <c r="C16" s="167">
        <v>1300</v>
      </c>
      <c r="D16" s="167">
        <v>2500</v>
      </c>
      <c r="E16" s="72">
        <v>2807.83</v>
      </c>
      <c r="F16" s="102">
        <f t="shared" si="0"/>
        <v>874.41375229672076</v>
      </c>
      <c r="G16" s="71">
        <f t="shared" si="1"/>
        <v>112.31319999999999</v>
      </c>
      <c r="H16" s="108"/>
      <c r="I16" s="108"/>
      <c r="J16" s="109"/>
      <c r="K16" s="109"/>
    </row>
    <row r="17" spans="1:11" ht="15.75" customHeight="1" x14ac:dyDescent="0.25">
      <c r="A17" s="45" t="s">
        <v>56</v>
      </c>
      <c r="B17" s="79">
        <f>B18</f>
        <v>64792.58</v>
      </c>
      <c r="C17" s="166">
        <f>C18</f>
        <v>82000</v>
      </c>
      <c r="D17" s="166">
        <f>D18</f>
        <v>42061</v>
      </c>
      <c r="E17" s="79">
        <f>E18</f>
        <v>40881.379999999997</v>
      </c>
      <c r="F17" s="116">
        <f t="shared" si="0"/>
        <v>63.095774238346422</v>
      </c>
      <c r="G17" s="69">
        <f t="shared" si="1"/>
        <v>97.195454221250088</v>
      </c>
      <c r="H17" s="108"/>
      <c r="I17" s="108"/>
      <c r="J17" s="109"/>
      <c r="K17" s="109"/>
    </row>
    <row r="18" spans="1:11" ht="15.75" customHeight="1" x14ac:dyDescent="0.25">
      <c r="A18" s="8" t="s">
        <v>57</v>
      </c>
      <c r="B18" s="72">
        <v>64792.58</v>
      </c>
      <c r="C18" s="167">
        <v>82000</v>
      </c>
      <c r="D18" s="167">
        <v>42061</v>
      </c>
      <c r="E18" s="72">
        <v>40881.379999999997</v>
      </c>
      <c r="F18" s="102">
        <f t="shared" si="0"/>
        <v>63.095774238346422</v>
      </c>
      <c r="G18" s="71">
        <f t="shared" si="1"/>
        <v>97.195454221250088</v>
      </c>
      <c r="H18" s="108"/>
      <c r="I18" s="108"/>
      <c r="J18" s="109"/>
      <c r="K18" s="109"/>
    </row>
    <row r="19" spans="1:11" ht="15.75" customHeight="1" x14ac:dyDescent="0.25">
      <c r="A19" s="45" t="s">
        <v>58</v>
      </c>
      <c r="B19" s="79">
        <f>B20+B22+B24</f>
        <v>965002.68</v>
      </c>
      <c r="C19" s="166">
        <f>C20+C22+C24</f>
        <v>1061500</v>
      </c>
      <c r="D19" s="166">
        <f>D20+D22+D24</f>
        <v>1213167</v>
      </c>
      <c r="E19" s="79">
        <f>E20+E22+E24</f>
        <v>1157106.51</v>
      </c>
      <c r="F19" s="116">
        <f t="shared" si="0"/>
        <v>119.90707735651054</v>
      </c>
      <c r="G19" s="69">
        <f t="shared" si="1"/>
        <v>95.378996461328086</v>
      </c>
      <c r="H19" s="108"/>
      <c r="I19" s="108"/>
      <c r="J19" s="109"/>
      <c r="K19" s="109"/>
    </row>
    <row r="20" spans="1:11" ht="15.75" customHeight="1" x14ac:dyDescent="0.25">
      <c r="A20" s="45" t="s">
        <v>59</v>
      </c>
      <c r="B20" s="72">
        <f>B21</f>
        <v>941897.62</v>
      </c>
      <c r="C20" s="167">
        <f>C21</f>
        <v>1040000</v>
      </c>
      <c r="D20" s="167">
        <f>D21</f>
        <v>1185000</v>
      </c>
      <c r="E20" s="72">
        <f>E21</f>
        <v>1132740.7</v>
      </c>
      <c r="F20" s="102">
        <f t="shared" si="0"/>
        <v>120.26155241797936</v>
      </c>
      <c r="G20" s="71">
        <f t="shared" si="1"/>
        <v>95.589932489451471</v>
      </c>
      <c r="H20" s="108"/>
      <c r="I20" s="108"/>
      <c r="J20" s="109"/>
      <c r="K20" s="109"/>
    </row>
    <row r="21" spans="1:11" ht="15.75" customHeight="1" x14ac:dyDescent="0.25">
      <c r="A21" s="8" t="s">
        <v>60</v>
      </c>
      <c r="B21" s="72">
        <v>941897.62</v>
      </c>
      <c r="C21" s="167">
        <v>1040000</v>
      </c>
      <c r="D21" s="167">
        <v>1185000</v>
      </c>
      <c r="E21" s="72">
        <v>1132740.7</v>
      </c>
      <c r="F21" s="102">
        <f t="shared" si="0"/>
        <v>120.26155241797936</v>
      </c>
      <c r="G21" s="71">
        <f t="shared" si="1"/>
        <v>95.589932489451471</v>
      </c>
      <c r="H21" s="108"/>
      <c r="I21" s="108"/>
      <c r="J21" s="109"/>
      <c r="K21" s="109"/>
    </row>
    <row r="22" spans="1:11" ht="15.75" customHeight="1" x14ac:dyDescent="0.25">
      <c r="A22" s="7" t="s">
        <v>61</v>
      </c>
      <c r="B22" s="79">
        <f>B23</f>
        <v>17198.75</v>
      </c>
      <c r="C22" s="166">
        <f>C23</f>
        <v>21500</v>
      </c>
      <c r="D22" s="166">
        <f>D23</f>
        <v>28167</v>
      </c>
      <c r="E22" s="79">
        <f>E23</f>
        <v>24365.81</v>
      </c>
      <c r="F22" s="116">
        <f t="shared" si="0"/>
        <v>141.67198197543428</v>
      </c>
      <c r="G22" s="69">
        <f t="shared" si="1"/>
        <v>86.504810593957473</v>
      </c>
      <c r="H22" s="108"/>
      <c r="I22" s="108"/>
      <c r="J22" s="109"/>
      <c r="K22" s="109"/>
    </row>
    <row r="23" spans="1:11" ht="15.75" customHeight="1" x14ac:dyDescent="0.25">
      <c r="A23" s="8" t="s">
        <v>62</v>
      </c>
      <c r="B23" s="72">
        <v>17198.75</v>
      </c>
      <c r="C23" s="167">
        <v>21500</v>
      </c>
      <c r="D23" s="167">
        <v>28167</v>
      </c>
      <c r="E23" s="72">
        <v>24365.81</v>
      </c>
      <c r="F23" s="102">
        <f t="shared" si="0"/>
        <v>141.67198197543428</v>
      </c>
      <c r="G23" s="71">
        <f t="shared" si="1"/>
        <v>86.504810593957473</v>
      </c>
      <c r="H23" s="108"/>
      <c r="I23" s="108"/>
      <c r="J23" s="109"/>
      <c r="K23" s="109"/>
    </row>
    <row r="24" spans="1:11" ht="15.75" customHeight="1" x14ac:dyDescent="0.25">
      <c r="A24" s="7" t="s">
        <v>49</v>
      </c>
      <c r="B24" s="79">
        <f>B25</f>
        <v>5906.31</v>
      </c>
      <c r="C24" s="166">
        <f>C25</f>
        <v>0</v>
      </c>
      <c r="D24" s="166">
        <f>D25</f>
        <v>0</v>
      </c>
      <c r="E24" s="79">
        <f>E25</f>
        <v>0</v>
      </c>
      <c r="F24" s="116">
        <f t="shared" si="0"/>
        <v>0</v>
      </c>
      <c r="G24" s="69" t="e">
        <f t="shared" si="1"/>
        <v>#DIV/0!</v>
      </c>
      <c r="H24" s="108"/>
      <c r="I24" s="108"/>
      <c r="J24" s="109"/>
      <c r="K24" s="109"/>
    </row>
    <row r="25" spans="1:11" ht="15.75" customHeight="1" x14ac:dyDescent="0.25">
      <c r="A25" s="8" t="s">
        <v>49</v>
      </c>
      <c r="B25" s="72">
        <v>5906.31</v>
      </c>
      <c r="C25" s="167">
        <v>0</v>
      </c>
      <c r="D25" s="167">
        <v>0</v>
      </c>
      <c r="E25" s="72">
        <v>0</v>
      </c>
      <c r="F25" s="102">
        <f t="shared" si="0"/>
        <v>0</v>
      </c>
      <c r="G25" s="71" t="e">
        <f t="shared" si="1"/>
        <v>#DIV/0!</v>
      </c>
      <c r="H25" s="108"/>
      <c r="I25" s="108"/>
      <c r="J25" s="109"/>
      <c r="K25" s="109"/>
    </row>
    <row r="26" spans="1:11" ht="15.75" customHeight="1" x14ac:dyDescent="0.25">
      <c r="A26" s="317" t="s">
        <v>193</v>
      </c>
      <c r="B26" s="79">
        <f>B9+B13+B15+B17+B19</f>
        <v>1113080.33</v>
      </c>
      <c r="C26" s="79">
        <f t="shared" ref="C26:E26" si="2">C9+C13+C15+C17+C19</f>
        <v>1220192</v>
      </c>
      <c r="D26" s="79">
        <f t="shared" si="2"/>
        <v>1360667</v>
      </c>
      <c r="E26" s="79">
        <f t="shared" si="2"/>
        <v>1312007.1599999999</v>
      </c>
      <c r="F26" s="157">
        <f t="shared" si="0"/>
        <v>117.87174066762998</v>
      </c>
      <c r="G26" s="156">
        <f t="shared" si="1"/>
        <v>96.423824491958726</v>
      </c>
      <c r="H26" s="108"/>
      <c r="I26" s="108"/>
      <c r="J26" s="109"/>
      <c r="K26" s="109"/>
    </row>
    <row r="27" spans="1:11" ht="15.75" customHeight="1" x14ac:dyDescent="0.25">
      <c r="A27" s="37" t="s">
        <v>189</v>
      </c>
      <c r="B27" s="266">
        <v>4833.0200000000004</v>
      </c>
      <c r="C27" s="266">
        <v>0</v>
      </c>
      <c r="D27" s="266">
        <v>4833</v>
      </c>
      <c r="E27" s="266">
        <v>4316.97</v>
      </c>
      <c r="F27" s="102">
        <f t="shared" si="0"/>
        <v>89.322411245970429</v>
      </c>
      <c r="G27" s="71">
        <f t="shared" si="1"/>
        <v>89.322780881440096</v>
      </c>
      <c r="H27" s="108"/>
      <c r="I27" s="108"/>
      <c r="J27" s="109"/>
      <c r="K27" s="109"/>
    </row>
    <row r="28" spans="1:11" ht="17.25" customHeight="1" x14ac:dyDescent="0.25">
      <c r="A28" s="317" t="s">
        <v>194</v>
      </c>
      <c r="B28" s="156">
        <f>B26+B27</f>
        <v>1117913.3500000001</v>
      </c>
      <c r="C28" s="156">
        <f t="shared" ref="C28:E28" si="3">C26+C27</f>
        <v>1220192</v>
      </c>
      <c r="D28" s="156">
        <f t="shared" si="3"/>
        <v>1365500</v>
      </c>
      <c r="E28" s="156">
        <f t="shared" si="3"/>
        <v>1316324.1299999999</v>
      </c>
      <c r="F28" s="157">
        <f t="shared" si="0"/>
        <v>117.74831475087042</v>
      </c>
      <c r="G28" s="156">
        <f t="shared" si="1"/>
        <v>96.398691321860113</v>
      </c>
      <c r="H28" s="108"/>
      <c r="I28" s="108"/>
      <c r="J28" s="109"/>
      <c r="K28" s="109"/>
    </row>
    <row r="29" spans="1:11" ht="15.75" customHeight="1" x14ac:dyDescent="0.25">
      <c r="A29" s="108"/>
      <c r="B29" s="108"/>
      <c r="C29" s="108"/>
      <c r="D29" s="108"/>
      <c r="E29" s="108"/>
      <c r="F29" s="108"/>
      <c r="G29" s="108"/>
      <c r="H29" s="108"/>
      <c r="I29" s="108"/>
      <c r="J29" s="109"/>
      <c r="K29" s="109"/>
    </row>
    <row r="30" spans="1:11" ht="15.75" customHeight="1" x14ac:dyDescent="0.25">
      <c r="A30" s="350" t="s">
        <v>50</v>
      </c>
      <c r="B30" s="350"/>
      <c r="C30" s="350"/>
      <c r="D30" s="350"/>
      <c r="E30" s="350"/>
      <c r="F30" s="350"/>
      <c r="G30" s="350"/>
      <c r="H30" s="108"/>
      <c r="I30" s="108"/>
      <c r="J30" s="109"/>
      <c r="K30" s="109"/>
    </row>
    <row r="31" spans="1:11" s="66" customFormat="1" ht="9" customHeight="1" x14ac:dyDescent="0.25">
      <c r="A31" s="110"/>
      <c r="B31" s="110"/>
      <c r="C31" s="110"/>
      <c r="D31" s="110"/>
      <c r="E31" s="110"/>
      <c r="F31" s="111"/>
      <c r="G31" s="112"/>
      <c r="H31" s="112"/>
      <c r="I31" s="111"/>
      <c r="J31" s="113"/>
      <c r="K31" s="113"/>
    </row>
    <row r="32" spans="1:11" ht="30.75" customHeight="1" x14ac:dyDescent="0.25">
      <c r="A32" s="117" t="s">
        <v>48</v>
      </c>
      <c r="B32" s="91" t="s">
        <v>75</v>
      </c>
      <c r="C32" s="74" t="s">
        <v>167</v>
      </c>
      <c r="D32" s="74" t="s">
        <v>147</v>
      </c>
      <c r="E32" s="91" t="s">
        <v>76</v>
      </c>
      <c r="F32" s="91" t="s">
        <v>17</v>
      </c>
      <c r="G32" s="91" t="s">
        <v>17</v>
      </c>
      <c r="H32" s="112"/>
      <c r="I32" s="111"/>
      <c r="J32" s="109"/>
      <c r="K32" s="109"/>
    </row>
    <row r="33" spans="1:11" ht="15.75" customHeight="1" x14ac:dyDescent="0.25">
      <c r="A33" s="117">
        <v>1</v>
      </c>
      <c r="B33" s="269">
        <v>2</v>
      </c>
      <c r="C33" s="269">
        <v>3</v>
      </c>
      <c r="D33" s="269">
        <v>4</v>
      </c>
      <c r="E33" s="269">
        <v>5</v>
      </c>
      <c r="F33" s="90" t="s">
        <v>27</v>
      </c>
      <c r="G33" s="90" t="s">
        <v>28</v>
      </c>
      <c r="H33" s="112"/>
      <c r="I33" s="111"/>
      <c r="J33" s="109"/>
      <c r="K33" s="109"/>
    </row>
    <row r="34" spans="1:11" ht="15.75" customHeight="1" x14ac:dyDescent="0.25">
      <c r="A34" s="96" t="s">
        <v>15</v>
      </c>
      <c r="B34" s="79">
        <f>B35+B37</f>
        <v>82512.7</v>
      </c>
      <c r="C34" s="166">
        <f>C35+C37</f>
        <v>74791.56</v>
      </c>
      <c r="D34" s="166">
        <f>D35+D37</f>
        <v>100939</v>
      </c>
      <c r="E34" s="79">
        <f>E35+E37+E36</f>
        <v>108458.06</v>
      </c>
      <c r="F34" s="215">
        <f>E34/B34*100</f>
        <v>131.44408072939075</v>
      </c>
      <c r="G34" s="216">
        <f>E34/D34*100</f>
        <v>107.44911283052141</v>
      </c>
      <c r="H34" s="112"/>
      <c r="I34" s="111"/>
      <c r="J34" s="109"/>
      <c r="K34" s="109"/>
    </row>
    <row r="35" spans="1:11" ht="15.75" customHeight="1" x14ac:dyDescent="0.25">
      <c r="A35" s="97" t="s">
        <v>51</v>
      </c>
      <c r="B35" s="72">
        <v>32455.43</v>
      </c>
      <c r="C35" s="167">
        <v>32000</v>
      </c>
      <c r="D35" s="167">
        <v>57731</v>
      </c>
      <c r="E35" s="72">
        <v>60230.06</v>
      </c>
      <c r="F35" s="104">
        <f t="shared" ref="F35:F51" si="4">E35/B35*100</f>
        <v>185.57776002351531</v>
      </c>
      <c r="G35" s="103">
        <f t="shared" ref="G35:G51" si="5">E35/D35*100</f>
        <v>104.32880081758501</v>
      </c>
      <c r="H35" s="112"/>
      <c r="I35" s="111"/>
      <c r="J35" s="109"/>
      <c r="K35" s="109"/>
    </row>
    <row r="36" spans="1:11" ht="15.75" customHeight="1" x14ac:dyDescent="0.25">
      <c r="A36" s="97" t="s">
        <v>148</v>
      </c>
      <c r="B36" s="72">
        <v>0</v>
      </c>
      <c r="C36" s="167">
        <v>0</v>
      </c>
      <c r="D36" s="167">
        <v>0</v>
      </c>
      <c r="E36" s="105">
        <v>70</v>
      </c>
      <c r="F36" s="104" t="e">
        <f t="shared" si="4"/>
        <v>#DIV/0!</v>
      </c>
      <c r="G36" s="103" t="e">
        <f t="shared" si="5"/>
        <v>#DIV/0!</v>
      </c>
      <c r="H36" s="112"/>
      <c r="I36" s="111"/>
      <c r="J36" s="109"/>
      <c r="K36" s="109"/>
    </row>
    <row r="37" spans="1:11" ht="15.75" customHeight="1" x14ac:dyDescent="0.25">
      <c r="A37" s="97" t="s">
        <v>52</v>
      </c>
      <c r="B37" s="72">
        <v>50057.27</v>
      </c>
      <c r="C37" s="167">
        <v>42791.56</v>
      </c>
      <c r="D37" s="167">
        <v>43207.999999999993</v>
      </c>
      <c r="E37" s="106">
        <v>48157.999999999993</v>
      </c>
      <c r="F37" s="104">
        <f t="shared" si="4"/>
        <v>96.205805869956535</v>
      </c>
      <c r="G37" s="103">
        <f t="shared" si="5"/>
        <v>111.4562118126273</v>
      </c>
      <c r="H37" s="112"/>
      <c r="I37" s="111"/>
      <c r="J37" s="109"/>
      <c r="K37" s="109"/>
    </row>
    <row r="38" spans="1:11" ht="15.75" customHeight="1" x14ac:dyDescent="0.25">
      <c r="A38" s="98" t="s">
        <v>53</v>
      </c>
      <c r="B38" s="79">
        <f>B39</f>
        <v>334.39499999999998</v>
      </c>
      <c r="C38" s="166">
        <f>C39</f>
        <v>600</v>
      </c>
      <c r="D38" s="166">
        <f>D39</f>
        <v>2117</v>
      </c>
      <c r="E38" s="79">
        <f>E39</f>
        <v>2616.81</v>
      </c>
      <c r="F38" s="215">
        <f t="shared" si="4"/>
        <v>782.550576414121</v>
      </c>
      <c r="G38" s="216">
        <f t="shared" si="5"/>
        <v>123.60935285781767</v>
      </c>
      <c r="H38" s="112"/>
      <c r="I38" s="111"/>
      <c r="J38" s="109"/>
      <c r="K38" s="109"/>
    </row>
    <row r="39" spans="1:11" ht="15.75" customHeight="1" x14ac:dyDescent="0.25">
      <c r="A39" s="99" t="s">
        <v>54</v>
      </c>
      <c r="B39" s="72">
        <v>334.39499999999998</v>
      </c>
      <c r="C39" s="167">
        <v>600</v>
      </c>
      <c r="D39" s="167">
        <v>2117</v>
      </c>
      <c r="E39" s="72">
        <v>2616.81</v>
      </c>
      <c r="F39" s="104">
        <f t="shared" si="4"/>
        <v>782.550576414121</v>
      </c>
      <c r="G39" s="103">
        <f t="shared" si="5"/>
        <v>123.60935285781767</v>
      </c>
      <c r="H39" s="112"/>
      <c r="I39" s="111"/>
      <c r="J39" s="109"/>
      <c r="K39" s="109"/>
    </row>
    <row r="40" spans="1:11" ht="15.75" customHeight="1" x14ac:dyDescent="0.25">
      <c r="A40" s="100" t="s">
        <v>16</v>
      </c>
      <c r="B40" s="79">
        <v>515.505</v>
      </c>
      <c r="C40" s="166">
        <f>C41</f>
        <v>1300</v>
      </c>
      <c r="D40" s="166">
        <f>D41</f>
        <v>3042</v>
      </c>
      <c r="E40" s="79">
        <f>E41</f>
        <v>2470.9</v>
      </c>
      <c r="F40" s="215">
        <f t="shared" si="4"/>
        <v>479.31639848304093</v>
      </c>
      <c r="G40" s="216">
        <f t="shared" si="5"/>
        <v>81.226166995397762</v>
      </c>
      <c r="H40" s="112"/>
      <c r="I40" s="111"/>
      <c r="J40" s="109"/>
      <c r="K40" s="109"/>
    </row>
    <row r="41" spans="1:11" ht="15.75" customHeight="1" x14ac:dyDescent="0.25">
      <c r="A41" s="99" t="s">
        <v>55</v>
      </c>
      <c r="B41" s="72">
        <v>515.51</v>
      </c>
      <c r="C41" s="167">
        <v>1300</v>
      </c>
      <c r="D41" s="167">
        <v>3042</v>
      </c>
      <c r="E41" s="72">
        <v>2470.9</v>
      </c>
      <c r="F41" s="104">
        <f t="shared" si="4"/>
        <v>479.31174952959213</v>
      </c>
      <c r="G41" s="103">
        <f t="shared" si="5"/>
        <v>81.226166995397762</v>
      </c>
      <c r="H41" s="112"/>
      <c r="I41" s="111"/>
      <c r="J41" s="109"/>
      <c r="K41" s="109"/>
    </row>
    <row r="42" spans="1:11" ht="15.75" customHeight="1" x14ac:dyDescent="0.25">
      <c r="A42" s="100" t="s">
        <v>56</v>
      </c>
      <c r="B42" s="79">
        <f>B43</f>
        <v>64704.69</v>
      </c>
      <c r="C42" s="166">
        <f>C43</f>
        <v>82000</v>
      </c>
      <c r="D42" s="166">
        <f>D43</f>
        <v>43000</v>
      </c>
      <c r="E42" s="79">
        <f>E43</f>
        <v>40304.630000000005</v>
      </c>
      <c r="F42" s="215">
        <f t="shared" si="4"/>
        <v>62.290121473420243</v>
      </c>
      <c r="G42" s="216">
        <f t="shared" si="5"/>
        <v>93.731697674418612</v>
      </c>
      <c r="H42" s="112"/>
      <c r="I42" s="111"/>
      <c r="J42" s="109"/>
      <c r="K42" s="109"/>
    </row>
    <row r="43" spans="1:11" ht="15.75" customHeight="1" x14ac:dyDescent="0.25">
      <c r="A43" s="99" t="s">
        <v>57</v>
      </c>
      <c r="B43" s="72">
        <v>64704.69</v>
      </c>
      <c r="C43" s="167">
        <v>82000</v>
      </c>
      <c r="D43" s="167">
        <v>43000</v>
      </c>
      <c r="E43" s="72">
        <v>40304.630000000005</v>
      </c>
      <c r="F43" s="104">
        <f t="shared" si="4"/>
        <v>62.290121473420243</v>
      </c>
      <c r="G43" s="103">
        <f t="shared" si="5"/>
        <v>93.731697674418612</v>
      </c>
      <c r="H43" s="112"/>
      <c r="I43" s="111"/>
      <c r="J43" s="109"/>
      <c r="K43" s="109"/>
    </row>
    <row r="44" spans="1:11" ht="15.75" customHeight="1" x14ac:dyDescent="0.25">
      <c r="A44" s="100" t="s">
        <v>58</v>
      </c>
      <c r="B44" s="79">
        <f>B45+B47+B49</f>
        <v>979171.8600000001</v>
      </c>
      <c r="C44" s="166">
        <f>C45+C47+C49</f>
        <v>1061500</v>
      </c>
      <c r="D44" s="166">
        <f>D45+D47+D49</f>
        <v>1216402</v>
      </c>
      <c r="E44" s="79">
        <f>E45+E47+E49</f>
        <v>1158672.8099999998</v>
      </c>
      <c r="F44" s="215">
        <f t="shared" si="4"/>
        <v>118.33191468553844</v>
      </c>
      <c r="G44" s="216">
        <f t="shared" si="5"/>
        <v>95.254102673293843</v>
      </c>
      <c r="H44" s="112"/>
      <c r="I44" s="111"/>
      <c r="J44" s="109"/>
      <c r="K44" s="109"/>
    </row>
    <row r="45" spans="1:11" ht="15.75" customHeight="1" x14ac:dyDescent="0.25">
      <c r="A45" s="100" t="s">
        <v>59</v>
      </c>
      <c r="B45" s="79">
        <f>B46</f>
        <v>941728.7300000001</v>
      </c>
      <c r="C45" s="166">
        <f>C46</f>
        <v>1040000</v>
      </c>
      <c r="D45" s="166">
        <f>D46</f>
        <v>1185000</v>
      </c>
      <c r="E45" s="79">
        <f>E46</f>
        <v>1134164.75</v>
      </c>
      <c r="F45" s="215">
        <f t="shared" si="4"/>
        <v>120.43433675427953</v>
      </c>
      <c r="G45" s="216">
        <f t="shared" si="5"/>
        <v>95.710105485232063</v>
      </c>
      <c r="H45" s="112"/>
      <c r="I45" s="111"/>
      <c r="J45" s="109"/>
      <c r="K45" s="109"/>
    </row>
    <row r="46" spans="1:11" ht="15.75" customHeight="1" x14ac:dyDescent="0.25">
      <c r="A46" s="99" t="s">
        <v>60</v>
      </c>
      <c r="B46" s="72">
        <v>941728.7300000001</v>
      </c>
      <c r="C46" s="167">
        <v>1040000</v>
      </c>
      <c r="D46" s="167">
        <v>1185000</v>
      </c>
      <c r="E46" s="72">
        <v>1134164.75</v>
      </c>
      <c r="F46" s="104">
        <f t="shared" si="4"/>
        <v>120.43433675427953</v>
      </c>
      <c r="G46" s="103">
        <f t="shared" si="5"/>
        <v>95.710105485232063</v>
      </c>
      <c r="H46" s="112"/>
      <c r="I46" s="111"/>
      <c r="J46" s="109"/>
      <c r="K46" s="109"/>
    </row>
    <row r="47" spans="1:11" ht="15.75" customHeight="1" x14ac:dyDescent="0.25">
      <c r="A47" s="101" t="s">
        <v>61</v>
      </c>
      <c r="B47" s="79">
        <f>B48</f>
        <v>19365.38</v>
      </c>
      <c r="C47" s="166">
        <f>C48</f>
        <v>21500</v>
      </c>
      <c r="D47" s="166">
        <f>D48</f>
        <v>26000</v>
      </c>
      <c r="E47" s="79">
        <f>E48</f>
        <v>22199.18</v>
      </c>
      <c r="F47" s="104">
        <f t="shared" si="4"/>
        <v>114.63333020059507</v>
      </c>
      <c r="G47" s="216">
        <f t="shared" si="5"/>
        <v>85.381461538461551</v>
      </c>
      <c r="H47" s="112"/>
      <c r="I47" s="111"/>
      <c r="J47" s="109"/>
      <c r="K47" s="109"/>
    </row>
    <row r="48" spans="1:11" ht="15.75" customHeight="1" x14ac:dyDescent="0.25">
      <c r="A48" s="99" t="s">
        <v>62</v>
      </c>
      <c r="B48" s="72">
        <v>19365.38</v>
      </c>
      <c r="C48" s="167">
        <v>21500</v>
      </c>
      <c r="D48" s="167">
        <v>26000</v>
      </c>
      <c r="E48" s="72">
        <v>22199.18</v>
      </c>
      <c r="F48" s="104">
        <f t="shared" si="4"/>
        <v>114.63333020059507</v>
      </c>
      <c r="G48" s="103">
        <f t="shared" si="5"/>
        <v>85.381461538461551</v>
      </c>
      <c r="H48" s="112"/>
      <c r="I48" s="111"/>
      <c r="J48" s="109"/>
      <c r="K48" s="109"/>
    </row>
    <row r="49" spans="1:11" ht="15.75" customHeight="1" x14ac:dyDescent="0.25">
      <c r="A49" s="101" t="s">
        <v>49</v>
      </c>
      <c r="B49" s="79">
        <f>B50</f>
        <v>18077.75</v>
      </c>
      <c r="C49" s="166">
        <f>C50</f>
        <v>0</v>
      </c>
      <c r="D49" s="166">
        <f>D50</f>
        <v>5402</v>
      </c>
      <c r="E49" s="79">
        <f>E50</f>
        <v>2308.88</v>
      </c>
      <c r="F49" s="215">
        <f t="shared" si="4"/>
        <v>12.771943411099279</v>
      </c>
      <c r="G49" s="216">
        <f t="shared" si="5"/>
        <v>42.741206960385043</v>
      </c>
      <c r="H49" s="112"/>
      <c r="I49" s="111"/>
      <c r="J49" s="109"/>
      <c r="K49" s="109"/>
    </row>
    <row r="50" spans="1:11" ht="15.75" customHeight="1" x14ac:dyDescent="0.25">
      <c r="A50" s="99" t="s">
        <v>49</v>
      </c>
      <c r="B50" s="72">
        <v>18077.75</v>
      </c>
      <c r="C50" s="167">
        <v>0</v>
      </c>
      <c r="D50" s="167">
        <v>5402</v>
      </c>
      <c r="E50" s="72">
        <v>2308.88</v>
      </c>
      <c r="F50" s="104">
        <f t="shared" si="4"/>
        <v>12.771943411099279</v>
      </c>
      <c r="G50" s="103">
        <f t="shared" si="5"/>
        <v>42.741206960385043</v>
      </c>
      <c r="H50" s="112"/>
      <c r="I50" s="111"/>
      <c r="J50" s="109"/>
      <c r="K50" s="109"/>
    </row>
    <row r="51" spans="1:11" ht="17.25" customHeight="1" x14ac:dyDescent="0.25">
      <c r="A51" s="110"/>
      <c r="B51" s="156">
        <f>B44+B42+B40+B38+B34</f>
        <v>1127239.1500000001</v>
      </c>
      <c r="C51" s="168">
        <f>C44+C42+C40+C38+C34</f>
        <v>1220191.56</v>
      </c>
      <c r="D51" s="168">
        <f>D44+D42+D40+D38+D34</f>
        <v>1365500</v>
      </c>
      <c r="E51" s="156">
        <f>E44+E42+E40+E38+E34</f>
        <v>1312523.21</v>
      </c>
      <c r="F51" s="157">
        <f t="shared" si="4"/>
        <v>116.43697879017063</v>
      </c>
      <c r="G51" s="158">
        <f t="shared" si="5"/>
        <v>96.120337605272795</v>
      </c>
      <c r="H51" s="112"/>
      <c r="I51" s="111"/>
      <c r="J51" s="109"/>
      <c r="K51" s="109"/>
    </row>
    <row r="52" spans="1:11" ht="25.5" customHeight="1" x14ac:dyDescent="0.25">
      <c r="A52" s="110"/>
      <c r="B52" s="110"/>
      <c r="C52" s="110"/>
      <c r="D52" s="110"/>
      <c r="E52" s="110"/>
      <c r="F52" s="111"/>
      <c r="G52" s="112"/>
      <c r="H52" s="112"/>
      <c r="I52" s="111"/>
      <c r="J52" s="109"/>
      <c r="K52" s="109"/>
    </row>
    <row r="53" spans="1:11" ht="15.75" x14ac:dyDescent="0.25">
      <c r="E53" s="273" t="s">
        <v>187</v>
      </c>
      <c r="F53" s="273"/>
      <c r="G53" s="273"/>
    </row>
    <row r="54" spans="1:11" ht="15.75" x14ac:dyDescent="0.25">
      <c r="E54" s="341" t="s">
        <v>188</v>
      </c>
      <c r="F54" s="341"/>
      <c r="G54" s="341"/>
    </row>
  </sheetData>
  <mergeCells count="4">
    <mergeCell ref="A3:G3"/>
    <mergeCell ref="A5:G5"/>
    <mergeCell ref="A30:G30"/>
    <mergeCell ref="E54:G54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2" zoomScale="85" zoomScaleNormal="85" workbookViewId="0">
      <selection activeCell="A2" sqref="A2:G2"/>
    </sheetView>
  </sheetViews>
  <sheetFormatPr defaultRowHeight="15" x14ac:dyDescent="0.25"/>
  <cols>
    <col min="1" max="1" width="41.7109375" customWidth="1"/>
    <col min="2" max="2" width="25.28515625" customWidth="1"/>
    <col min="3" max="3" width="13.140625" customWidth="1"/>
    <col min="4" max="4" width="14.85546875" customWidth="1"/>
    <col min="5" max="5" width="25.28515625" customWidth="1"/>
    <col min="6" max="7" width="8" customWidth="1"/>
  </cols>
  <sheetData>
    <row r="1" spans="1:10" ht="15.75" x14ac:dyDescent="0.25">
      <c r="A1" s="30" t="s">
        <v>44</v>
      </c>
    </row>
    <row r="2" spans="1:10" ht="32.25" customHeight="1" x14ac:dyDescent="0.25">
      <c r="A2" s="332" t="s">
        <v>176</v>
      </c>
      <c r="B2" s="332"/>
      <c r="C2" s="332"/>
      <c r="D2" s="332"/>
      <c r="E2" s="332"/>
      <c r="F2" s="332"/>
      <c r="G2" s="332"/>
    </row>
    <row r="3" spans="1:10" ht="18" x14ac:dyDescent="0.25">
      <c r="A3" s="118"/>
      <c r="B3" s="265"/>
      <c r="C3" s="265"/>
      <c r="D3" s="265"/>
      <c r="E3" s="268"/>
      <c r="F3" s="268"/>
      <c r="G3" s="268"/>
    </row>
    <row r="4" spans="1:10" x14ac:dyDescent="0.25">
      <c r="A4" s="264" t="s">
        <v>6</v>
      </c>
      <c r="B4" s="269" t="s">
        <v>75</v>
      </c>
      <c r="C4" s="74" t="s">
        <v>167</v>
      </c>
      <c r="D4" s="74" t="s">
        <v>147</v>
      </c>
      <c r="E4" s="269" t="s">
        <v>76</v>
      </c>
      <c r="F4" s="269" t="s">
        <v>17</v>
      </c>
      <c r="G4" s="269" t="s">
        <v>17</v>
      </c>
    </row>
    <row r="5" spans="1:10" x14ac:dyDescent="0.25">
      <c r="A5" s="264">
        <v>1</v>
      </c>
      <c r="B5" s="269">
        <v>2</v>
      </c>
      <c r="C5" s="269">
        <v>3</v>
      </c>
      <c r="D5" s="269">
        <v>4</v>
      </c>
      <c r="E5" s="269">
        <v>5</v>
      </c>
      <c r="F5" s="90" t="s">
        <v>27</v>
      </c>
      <c r="G5" s="90" t="s">
        <v>28</v>
      </c>
    </row>
    <row r="6" spans="1:10" s="109" customFormat="1" ht="15.75" customHeight="1" x14ac:dyDescent="0.2">
      <c r="A6" s="282" t="s">
        <v>191</v>
      </c>
      <c r="B6" s="292"/>
      <c r="C6" s="166"/>
      <c r="D6" s="287"/>
      <c r="E6" s="291"/>
      <c r="F6" s="293"/>
      <c r="G6" s="293"/>
      <c r="H6" s="113"/>
      <c r="I6" s="113"/>
      <c r="J6" s="113"/>
    </row>
    <row r="7" spans="1:10" s="109" customFormat="1" ht="15.75" customHeight="1" x14ac:dyDescent="0.2">
      <c r="A7" s="276" t="s">
        <v>47</v>
      </c>
      <c r="B7" s="72">
        <v>82512.7</v>
      </c>
      <c r="C7" s="167">
        <v>74792</v>
      </c>
      <c r="D7" s="167">
        <v>100939</v>
      </c>
      <c r="E7" s="277">
        <v>108458.06</v>
      </c>
      <c r="F7" s="281">
        <f>(E7/B7)*100</f>
        <v>131.44408072939075</v>
      </c>
      <c r="G7" s="281">
        <f>(E7/D7)*100</f>
        <v>107.44911283052141</v>
      </c>
      <c r="H7" s="113"/>
      <c r="I7" s="113"/>
      <c r="J7" s="113"/>
    </row>
    <row r="8" spans="1:10" s="109" customFormat="1" ht="15.75" customHeight="1" x14ac:dyDescent="0.2">
      <c r="A8" s="278" t="s">
        <v>50</v>
      </c>
      <c r="B8" s="267">
        <v>82512.7</v>
      </c>
      <c r="C8" s="167">
        <v>74792</v>
      </c>
      <c r="D8" s="167">
        <v>100939</v>
      </c>
      <c r="E8" s="277">
        <v>108458.06</v>
      </c>
      <c r="F8" s="281">
        <f t="shared" ref="F8:F40" si="0">(E8/B8)*100</f>
        <v>131.44408072939075</v>
      </c>
      <c r="G8" s="281">
        <f t="shared" ref="G8:G39" si="1">(E8/D8)*100</f>
        <v>107.44911283052141</v>
      </c>
      <c r="H8" s="113"/>
      <c r="I8" s="113"/>
      <c r="J8" s="113"/>
    </row>
    <row r="9" spans="1:10" s="109" customFormat="1" ht="15.75" customHeight="1" x14ac:dyDescent="0.2">
      <c r="A9" s="306" t="s">
        <v>177</v>
      </c>
      <c r="B9" s="304">
        <f>B7-B8</f>
        <v>0</v>
      </c>
      <c r="C9" s="305">
        <f t="shared" ref="C9:E9" si="2">C7-C8</f>
        <v>0</v>
      </c>
      <c r="D9" s="305">
        <f t="shared" si="2"/>
        <v>0</v>
      </c>
      <c r="E9" s="304">
        <f t="shared" si="2"/>
        <v>0</v>
      </c>
      <c r="F9" s="303"/>
      <c r="G9" s="303"/>
      <c r="H9" s="113"/>
      <c r="I9" s="113"/>
      <c r="J9" s="113"/>
    </row>
    <row r="10" spans="1:10" s="113" customFormat="1" ht="15.75" customHeight="1" x14ac:dyDescent="0.2">
      <c r="A10" s="310"/>
      <c r="B10" s="266"/>
      <c r="C10" s="307"/>
      <c r="D10" s="307"/>
      <c r="E10" s="266"/>
      <c r="F10" s="308"/>
      <c r="G10" s="308"/>
    </row>
    <row r="11" spans="1:10" s="109" customFormat="1" ht="15.75" customHeight="1" x14ac:dyDescent="0.2">
      <c r="A11" s="283" t="s">
        <v>178</v>
      </c>
      <c r="B11" s="290"/>
      <c r="C11" s="286"/>
      <c r="D11" s="166"/>
      <c r="E11" s="291"/>
      <c r="F11" s="289"/>
      <c r="G11" s="289"/>
      <c r="H11" s="113"/>
      <c r="I11" s="113"/>
      <c r="J11" s="113"/>
    </row>
    <row r="12" spans="1:10" s="109" customFormat="1" ht="15.75" customHeight="1" x14ac:dyDescent="0.2">
      <c r="A12" s="278" t="s">
        <v>47</v>
      </c>
      <c r="B12" s="266">
        <v>451.26</v>
      </c>
      <c r="C12" s="167">
        <v>600</v>
      </c>
      <c r="D12" s="167">
        <v>2000</v>
      </c>
      <c r="E12" s="277">
        <v>2753.38</v>
      </c>
      <c r="F12" s="281"/>
      <c r="G12" s="281">
        <f t="shared" si="1"/>
        <v>137.66899999999998</v>
      </c>
      <c r="H12" s="113"/>
      <c r="I12" s="113"/>
      <c r="J12" s="113"/>
    </row>
    <row r="13" spans="1:10" s="109" customFormat="1" ht="15.75" customHeight="1" x14ac:dyDescent="0.2">
      <c r="A13" s="279" t="s">
        <v>50</v>
      </c>
      <c r="B13" s="72">
        <v>334.4</v>
      </c>
      <c r="C13" s="167">
        <v>600</v>
      </c>
      <c r="D13" s="167">
        <v>2117</v>
      </c>
      <c r="E13" s="277">
        <v>2616.81</v>
      </c>
      <c r="F13" s="281"/>
      <c r="G13" s="281">
        <f t="shared" si="1"/>
        <v>123.60935285781767</v>
      </c>
      <c r="H13" s="113"/>
      <c r="I13" s="113"/>
      <c r="J13" s="113"/>
    </row>
    <row r="14" spans="1:10" s="109" customFormat="1" ht="15.75" customHeight="1" x14ac:dyDescent="0.2">
      <c r="A14" s="280" t="s">
        <v>180</v>
      </c>
      <c r="B14" s="72"/>
      <c r="C14" s="167">
        <f t="shared" ref="C14" si="3">C12-C13</f>
        <v>0</v>
      </c>
      <c r="D14" s="167">
        <v>117</v>
      </c>
      <c r="E14" s="72">
        <v>116.86</v>
      </c>
      <c r="F14" s="281"/>
      <c r="G14" s="281"/>
      <c r="H14" s="113"/>
      <c r="I14" s="113"/>
      <c r="J14" s="113"/>
    </row>
    <row r="15" spans="1:10" s="113" customFormat="1" ht="15.75" customHeight="1" x14ac:dyDescent="0.2">
      <c r="A15" s="204" t="s">
        <v>192</v>
      </c>
      <c r="B15" s="304">
        <f>B12-B13+B14</f>
        <v>116.86000000000001</v>
      </c>
      <c r="C15" s="305">
        <f t="shared" ref="C15:E15" si="4">C12-C13+C14</f>
        <v>0</v>
      </c>
      <c r="D15" s="305">
        <f t="shared" si="4"/>
        <v>0</v>
      </c>
      <c r="E15" s="304">
        <f t="shared" si="4"/>
        <v>253.43000000000018</v>
      </c>
      <c r="F15" s="311"/>
      <c r="G15" s="311"/>
    </row>
    <row r="16" spans="1:10" s="113" customFormat="1" ht="15.75" customHeight="1" x14ac:dyDescent="0.2">
      <c r="A16" s="205"/>
      <c r="B16" s="309"/>
      <c r="C16" s="274"/>
      <c r="D16" s="274"/>
      <c r="E16" s="309"/>
      <c r="F16" s="308"/>
      <c r="G16" s="308"/>
    </row>
    <row r="17" spans="1:10" s="109" customFormat="1" ht="15.75" customHeight="1" x14ac:dyDescent="0.2">
      <c r="A17" s="284" t="s">
        <v>179</v>
      </c>
      <c r="B17" s="285"/>
      <c r="C17" s="286"/>
      <c r="D17" s="286"/>
      <c r="E17" s="288"/>
      <c r="F17" s="289"/>
      <c r="G17" s="289"/>
      <c r="H17" s="113"/>
      <c r="I17" s="113"/>
      <c r="J17" s="113"/>
    </row>
    <row r="18" spans="1:10" s="109" customFormat="1" ht="15.75" customHeight="1" x14ac:dyDescent="0.2">
      <c r="A18" s="279" t="s">
        <v>47</v>
      </c>
      <c r="B18" s="72">
        <v>321.11</v>
      </c>
      <c r="C18" s="167">
        <v>1300</v>
      </c>
      <c r="D18" s="167">
        <v>2500</v>
      </c>
      <c r="E18" s="277">
        <v>2807.83</v>
      </c>
      <c r="F18" s="281">
        <f t="shared" si="0"/>
        <v>874.41375229672076</v>
      </c>
      <c r="G18" s="281">
        <f t="shared" si="1"/>
        <v>112.31319999999999</v>
      </c>
      <c r="H18" s="113"/>
      <c r="I18" s="113"/>
      <c r="J18" s="113"/>
    </row>
    <row r="19" spans="1:10" s="109" customFormat="1" ht="15.75" customHeight="1" x14ac:dyDescent="0.2">
      <c r="A19" s="279" t="s">
        <v>50</v>
      </c>
      <c r="B19" s="72">
        <v>515.51</v>
      </c>
      <c r="C19" s="167">
        <v>1300</v>
      </c>
      <c r="D19" s="167">
        <v>3042</v>
      </c>
      <c r="E19" s="277">
        <v>2470.9</v>
      </c>
      <c r="F19" s="281">
        <f t="shared" si="0"/>
        <v>479.31174952959213</v>
      </c>
      <c r="G19" s="281">
        <f t="shared" si="1"/>
        <v>81.226166995397762</v>
      </c>
      <c r="H19" s="113"/>
      <c r="I19" s="113"/>
      <c r="J19" s="113"/>
    </row>
    <row r="20" spans="1:10" s="109" customFormat="1" ht="15.75" customHeight="1" x14ac:dyDescent="0.2">
      <c r="A20" s="280" t="s">
        <v>180</v>
      </c>
      <c r="B20" s="72">
        <v>900.64</v>
      </c>
      <c r="C20" s="274">
        <v>0</v>
      </c>
      <c r="D20" s="318">
        <v>542</v>
      </c>
      <c r="E20" s="277">
        <v>706.24</v>
      </c>
      <c r="F20" s="281"/>
      <c r="G20" s="281"/>
      <c r="H20" s="113"/>
      <c r="I20" s="113"/>
      <c r="J20" s="113"/>
    </row>
    <row r="21" spans="1:10" s="109" customFormat="1" ht="15.75" customHeight="1" x14ac:dyDescent="0.2">
      <c r="A21" s="204" t="s">
        <v>192</v>
      </c>
      <c r="B21" s="304">
        <f>B18-B19+B20</f>
        <v>706.24</v>
      </c>
      <c r="C21" s="305">
        <f t="shared" ref="C21:E21" si="5">C18-C19+C20</f>
        <v>0</v>
      </c>
      <c r="D21" s="305">
        <f t="shared" si="5"/>
        <v>0</v>
      </c>
      <c r="E21" s="304">
        <f t="shared" si="5"/>
        <v>1043.1699999999998</v>
      </c>
      <c r="F21" s="303"/>
      <c r="G21" s="303"/>
      <c r="H21" s="113"/>
      <c r="I21" s="113"/>
      <c r="J21" s="113"/>
    </row>
    <row r="22" spans="1:10" s="113" customFormat="1" ht="15.75" customHeight="1" x14ac:dyDescent="0.2">
      <c r="A22" s="205"/>
      <c r="B22" s="266"/>
      <c r="C22" s="307"/>
      <c r="D22" s="307"/>
      <c r="E22" s="266"/>
      <c r="F22" s="308"/>
      <c r="G22" s="308"/>
    </row>
    <row r="23" spans="1:10" s="109" customFormat="1" ht="15.75" customHeight="1" x14ac:dyDescent="0.2">
      <c r="A23" s="282" t="s">
        <v>181</v>
      </c>
      <c r="B23" s="285"/>
      <c r="C23" s="286"/>
      <c r="D23" s="319"/>
      <c r="E23" s="288"/>
      <c r="F23" s="289"/>
      <c r="G23" s="289"/>
      <c r="H23" s="113"/>
      <c r="I23" s="113"/>
      <c r="J23" s="113"/>
    </row>
    <row r="24" spans="1:10" s="109" customFormat="1" ht="15.75" customHeight="1" x14ac:dyDescent="0.2">
      <c r="A24" s="276" t="s">
        <v>47</v>
      </c>
      <c r="B24" s="72">
        <v>64792.58</v>
      </c>
      <c r="C24" s="167">
        <v>82000</v>
      </c>
      <c r="D24" s="131">
        <v>42061</v>
      </c>
      <c r="E24" s="277">
        <v>40881.379999999997</v>
      </c>
      <c r="F24" s="281">
        <f t="shared" si="0"/>
        <v>63.095774238346422</v>
      </c>
      <c r="G24" s="281">
        <f t="shared" si="1"/>
        <v>97.195454221250088</v>
      </c>
      <c r="H24" s="113"/>
      <c r="I24" s="113"/>
      <c r="J24" s="113"/>
    </row>
    <row r="25" spans="1:10" s="109" customFormat="1" ht="15.75" customHeight="1" x14ac:dyDescent="0.2">
      <c r="A25" s="276" t="s">
        <v>50</v>
      </c>
      <c r="B25" s="72">
        <v>64704.684999999998</v>
      </c>
      <c r="C25" s="167">
        <v>82000</v>
      </c>
      <c r="D25" s="131">
        <v>43000</v>
      </c>
      <c r="E25" s="277">
        <v>40304.630000000005</v>
      </c>
      <c r="F25" s="281">
        <f t="shared" si="0"/>
        <v>62.290126286836887</v>
      </c>
      <c r="G25" s="281">
        <f t="shared" si="1"/>
        <v>93.731697674418612</v>
      </c>
      <c r="H25" s="113"/>
      <c r="I25" s="113"/>
      <c r="J25" s="113"/>
    </row>
    <row r="26" spans="1:10" s="113" customFormat="1" ht="15.75" customHeight="1" x14ac:dyDescent="0.2">
      <c r="A26" s="208" t="s">
        <v>180</v>
      </c>
      <c r="B26" s="72">
        <v>686.274</v>
      </c>
      <c r="C26" s="167">
        <v>0</v>
      </c>
      <c r="D26" s="131">
        <v>939</v>
      </c>
      <c r="E26" s="277">
        <v>774.17</v>
      </c>
      <c r="F26" s="281"/>
      <c r="G26" s="281"/>
    </row>
    <row r="27" spans="1:10" s="109" customFormat="1" ht="15.75" customHeight="1" x14ac:dyDescent="0.2">
      <c r="A27" s="204" t="s">
        <v>192</v>
      </c>
      <c r="B27" s="301">
        <f>B24-B25+B26</f>
        <v>774.16900000000408</v>
      </c>
      <c r="C27" s="302">
        <f t="shared" ref="C27:E27" si="6">C24-C25+C26</f>
        <v>0</v>
      </c>
      <c r="D27" s="305">
        <f t="shared" si="6"/>
        <v>0</v>
      </c>
      <c r="E27" s="301">
        <f t="shared" si="6"/>
        <v>1350.9199999999928</v>
      </c>
      <c r="F27" s="303"/>
      <c r="G27" s="303"/>
      <c r="H27" s="113"/>
      <c r="I27" s="113"/>
      <c r="J27" s="113"/>
    </row>
    <row r="28" spans="1:10" s="113" customFormat="1" ht="15.75" customHeight="1" x14ac:dyDescent="0.2">
      <c r="A28" s="205"/>
      <c r="B28" s="309"/>
      <c r="C28" s="274"/>
      <c r="D28" s="274"/>
      <c r="E28" s="309"/>
      <c r="F28" s="308"/>
      <c r="G28" s="308"/>
    </row>
    <row r="29" spans="1:10" s="109" customFormat="1" ht="15.75" customHeight="1" x14ac:dyDescent="0.2">
      <c r="A29" s="282" t="s">
        <v>186</v>
      </c>
      <c r="B29" s="285"/>
      <c r="C29" s="286"/>
      <c r="D29" s="287"/>
      <c r="E29" s="288"/>
      <c r="F29" s="289"/>
      <c r="G29" s="289"/>
      <c r="H29" s="113"/>
      <c r="I29" s="113"/>
      <c r="J29" s="113"/>
    </row>
    <row r="30" spans="1:10" s="109" customFormat="1" ht="15.75" customHeight="1" x14ac:dyDescent="0.2">
      <c r="A30" s="276" t="s">
        <v>47</v>
      </c>
      <c r="B30" s="72">
        <v>965002.68</v>
      </c>
      <c r="C30" s="167">
        <v>1061500</v>
      </c>
      <c r="D30" s="275">
        <v>1213167</v>
      </c>
      <c r="E30" s="277">
        <v>1157106.51</v>
      </c>
      <c r="F30" s="281">
        <f t="shared" si="0"/>
        <v>119.90707735651054</v>
      </c>
      <c r="G30" s="281">
        <f t="shared" si="1"/>
        <v>95.378996461328086</v>
      </c>
      <c r="H30" s="113"/>
      <c r="I30" s="113"/>
      <c r="J30" s="113"/>
    </row>
    <row r="31" spans="1:10" s="109" customFormat="1" ht="15.75" customHeight="1" x14ac:dyDescent="0.2">
      <c r="A31" s="276" t="s">
        <v>50</v>
      </c>
      <c r="B31" s="72">
        <v>979171.85499999998</v>
      </c>
      <c r="C31" s="167">
        <v>1061500</v>
      </c>
      <c r="D31" s="275">
        <v>1216402</v>
      </c>
      <c r="E31" s="277">
        <v>1158672.8099999998</v>
      </c>
      <c r="F31" s="281">
        <f t="shared" si="0"/>
        <v>118.33191528978331</v>
      </c>
      <c r="G31" s="281">
        <f t="shared" si="1"/>
        <v>95.254102673293843</v>
      </c>
      <c r="H31" s="113"/>
      <c r="I31" s="113"/>
      <c r="J31" s="113"/>
    </row>
    <row r="32" spans="1:10" s="109" customFormat="1" ht="15.75" customHeight="1" x14ac:dyDescent="0.2">
      <c r="A32" s="208" t="s">
        <v>180</v>
      </c>
      <c r="B32" s="72">
        <v>17404.923999999999</v>
      </c>
      <c r="C32" s="167">
        <v>0</v>
      </c>
      <c r="D32" s="275">
        <v>3235</v>
      </c>
      <c r="E32" s="277">
        <v>3235.75</v>
      </c>
      <c r="F32" s="281"/>
      <c r="G32" s="281"/>
      <c r="H32" s="113"/>
      <c r="I32" s="113"/>
      <c r="J32" s="113"/>
    </row>
    <row r="33" spans="1:10" s="109" customFormat="1" ht="15.75" customHeight="1" x14ac:dyDescent="0.2">
      <c r="A33" s="204" t="s">
        <v>192</v>
      </c>
      <c r="B33" s="301">
        <f>B30-B31+B32</f>
        <v>3235.7490000000689</v>
      </c>
      <c r="C33" s="302">
        <f t="shared" ref="C33:E33" si="7">C30-C31+C32</f>
        <v>0</v>
      </c>
      <c r="D33" s="302">
        <f t="shared" si="7"/>
        <v>0</v>
      </c>
      <c r="E33" s="301">
        <f t="shared" si="7"/>
        <v>1669.4500000001863</v>
      </c>
      <c r="F33" s="303"/>
      <c r="G33" s="303"/>
      <c r="H33" s="113"/>
      <c r="I33" s="113"/>
      <c r="J33" s="113"/>
    </row>
    <row r="34" spans="1:10" s="109" customFormat="1" ht="15.75" customHeight="1" x14ac:dyDescent="0.2">
      <c r="A34" s="179"/>
      <c r="B34" s="72"/>
      <c r="C34" s="167"/>
      <c r="D34" s="275"/>
      <c r="E34" s="277"/>
      <c r="F34" s="281"/>
      <c r="G34" s="281"/>
      <c r="H34" s="113"/>
      <c r="I34" s="113"/>
      <c r="J34" s="113"/>
    </row>
    <row r="35" spans="1:10" s="109" customFormat="1" ht="15.75" customHeight="1" x14ac:dyDescent="0.2">
      <c r="A35" s="173"/>
      <c r="B35" s="72"/>
      <c r="C35" s="167"/>
      <c r="D35" s="275"/>
      <c r="E35" s="277"/>
      <c r="F35" s="281"/>
      <c r="G35" s="281"/>
      <c r="H35" s="113"/>
      <c r="I35" s="113"/>
      <c r="J35" s="113"/>
    </row>
    <row r="36" spans="1:10" s="109" customFormat="1" ht="15.75" customHeight="1" x14ac:dyDescent="0.2">
      <c r="A36" s="169" t="s">
        <v>182</v>
      </c>
      <c r="B36" s="79">
        <f t="shared" ref="B36:E37" si="8">B7+B12+B18+B24+B30</f>
        <v>1113080.33</v>
      </c>
      <c r="C36" s="166">
        <f t="shared" si="8"/>
        <v>1220192</v>
      </c>
      <c r="D36" s="166">
        <f t="shared" si="8"/>
        <v>1360667</v>
      </c>
      <c r="E36" s="79">
        <f t="shared" si="8"/>
        <v>1312007.1599999999</v>
      </c>
      <c r="F36" s="289">
        <f t="shared" si="0"/>
        <v>117.87174066762998</v>
      </c>
      <c r="G36" s="289">
        <f t="shared" si="1"/>
        <v>96.423824491958726</v>
      </c>
      <c r="H36" s="113"/>
      <c r="I36" s="113"/>
      <c r="J36" s="113"/>
    </row>
    <row r="37" spans="1:10" s="109" customFormat="1" ht="15.75" customHeight="1" x14ac:dyDescent="0.2">
      <c r="A37" s="169" t="s">
        <v>64</v>
      </c>
      <c r="B37" s="79">
        <f t="shared" si="8"/>
        <v>1127239.1499999999</v>
      </c>
      <c r="C37" s="166">
        <f t="shared" si="8"/>
        <v>1220192</v>
      </c>
      <c r="D37" s="166">
        <f t="shared" si="8"/>
        <v>1365500</v>
      </c>
      <c r="E37" s="79">
        <f t="shared" si="8"/>
        <v>1312523.2099999997</v>
      </c>
      <c r="F37" s="289">
        <f t="shared" si="0"/>
        <v>116.43697879017066</v>
      </c>
      <c r="G37" s="289">
        <f t="shared" si="1"/>
        <v>96.12033760527278</v>
      </c>
      <c r="H37" s="113"/>
      <c r="I37" s="113"/>
      <c r="J37" s="113"/>
    </row>
    <row r="38" spans="1:10" s="109" customFormat="1" ht="15.75" customHeight="1" x14ac:dyDescent="0.2">
      <c r="A38" s="296" t="s">
        <v>183</v>
      </c>
      <c r="B38" s="297">
        <f>B36-B37</f>
        <v>-14158.819999999832</v>
      </c>
      <c r="C38" s="298">
        <f t="shared" ref="C38:E38" si="9">C36-C37</f>
        <v>0</v>
      </c>
      <c r="D38" s="298">
        <f t="shared" si="9"/>
        <v>-4833</v>
      </c>
      <c r="E38" s="297">
        <f t="shared" si="9"/>
        <v>-516.04999999981374</v>
      </c>
      <c r="F38" s="299">
        <f t="shared" si="0"/>
        <v>3.6447246310061141</v>
      </c>
      <c r="G38" s="299">
        <f t="shared" si="1"/>
        <v>10.677632940198919</v>
      </c>
      <c r="H38" s="113"/>
      <c r="I38" s="113"/>
      <c r="J38" s="113"/>
    </row>
    <row r="39" spans="1:10" s="109" customFormat="1" ht="15.75" customHeight="1" x14ac:dyDescent="0.2">
      <c r="A39" s="300" t="s">
        <v>184</v>
      </c>
      <c r="B39" s="297">
        <f>B14+B20+B26+B32</f>
        <v>18991.838</v>
      </c>
      <c r="C39" s="298">
        <f t="shared" ref="C39:E39" si="10">C14+C20+C26+C32</f>
        <v>0</v>
      </c>
      <c r="D39" s="298">
        <f t="shared" si="10"/>
        <v>4833</v>
      </c>
      <c r="E39" s="297">
        <f t="shared" si="10"/>
        <v>4833.0200000000004</v>
      </c>
      <c r="F39" s="299">
        <f t="shared" si="0"/>
        <v>25.447879241598422</v>
      </c>
      <c r="G39" s="299">
        <f t="shared" si="1"/>
        <v>100.00041382164288</v>
      </c>
      <c r="H39" s="113"/>
      <c r="I39" s="113"/>
      <c r="J39" s="113"/>
    </row>
    <row r="40" spans="1:10" s="109" customFormat="1" ht="15.75" customHeight="1" x14ac:dyDescent="0.2">
      <c r="A40" s="295" t="s">
        <v>185</v>
      </c>
      <c r="B40" s="79">
        <f>B38+B39</f>
        <v>4833.0180000001674</v>
      </c>
      <c r="C40" s="166">
        <f t="shared" ref="C40:E40" si="11">C38+C39</f>
        <v>0</v>
      </c>
      <c r="D40" s="166">
        <f t="shared" si="11"/>
        <v>0</v>
      </c>
      <c r="E40" s="79">
        <f t="shared" si="11"/>
        <v>4316.9700000001867</v>
      </c>
      <c r="F40" s="289">
        <f t="shared" si="0"/>
        <v>89.322448209380497</v>
      </c>
      <c r="G40" s="299"/>
      <c r="H40" s="113"/>
      <c r="I40" s="113"/>
      <c r="J40" s="113"/>
    </row>
    <row r="43" spans="1:10" ht="15.75" x14ac:dyDescent="0.25">
      <c r="E43" s="273" t="s">
        <v>187</v>
      </c>
      <c r="F43" s="273"/>
      <c r="G43" s="273"/>
    </row>
    <row r="44" spans="1:10" ht="15.75" x14ac:dyDescent="0.25">
      <c r="E44" s="341" t="s">
        <v>188</v>
      </c>
      <c r="F44" s="341"/>
      <c r="G44" s="341"/>
    </row>
  </sheetData>
  <mergeCells count="2">
    <mergeCell ref="A2:G2"/>
    <mergeCell ref="E44:G4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85" zoomScaleNormal="85" workbookViewId="0">
      <selection activeCell="E18" sqref="E18:G19"/>
    </sheetView>
  </sheetViews>
  <sheetFormatPr defaultRowHeight="15" x14ac:dyDescent="0.25"/>
  <cols>
    <col min="1" max="1" width="39.7109375" customWidth="1"/>
    <col min="2" max="5" width="25.28515625" customWidth="1"/>
    <col min="6" max="7" width="9.42578125" customWidth="1"/>
  </cols>
  <sheetData>
    <row r="1" spans="1:8" ht="15.75" x14ac:dyDescent="0.25">
      <c r="A1" s="30" t="s">
        <v>44</v>
      </c>
    </row>
    <row r="2" spans="1:8" ht="18" customHeight="1" x14ac:dyDescent="0.25">
      <c r="A2" s="31"/>
      <c r="B2" s="31"/>
      <c r="C2" s="31"/>
      <c r="D2" s="31"/>
      <c r="E2" s="31"/>
      <c r="F2" s="31"/>
      <c r="G2" s="31"/>
    </row>
    <row r="3" spans="1:8" ht="15.75" x14ac:dyDescent="0.25">
      <c r="A3" s="350" t="s">
        <v>9</v>
      </c>
      <c r="B3" s="350"/>
      <c r="C3" s="350"/>
      <c r="D3" s="350"/>
      <c r="E3" s="350"/>
      <c r="F3" s="351"/>
      <c r="G3" s="351"/>
    </row>
    <row r="4" spans="1:8" ht="12.75" customHeight="1" x14ac:dyDescent="0.25">
      <c r="A4" s="31"/>
      <c r="B4" s="31"/>
      <c r="C4" s="31"/>
      <c r="D4" s="31"/>
      <c r="E4" s="31"/>
      <c r="F4" s="32"/>
      <c r="G4" s="32"/>
    </row>
    <row r="5" spans="1:8" ht="18" customHeight="1" x14ac:dyDescent="0.25">
      <c r="A5" s="350" t="s">
        <v>45</v>
      </c>
      <c r="B5" s="352"/>
      <c r="C5" s="352"/>
      <c r="D5" s="352"/>
      <c r="E5" s="352"/>
      <c r="F5" s="352"/>
      <c r="G5" s="352"/>
    </row>
    <row r="6" spans="1:8" ht="12.75" customHeight="1" x14ac:dyDescent="0.25">
      <c r="A6" s="31"/>
      <c r="B6" s="31"/>
      <c r="C6" s="31"/>
      <c r="D6" s="31"/>
      <c r="E6" s="31"/>
      <c r="F6" s="32"/>
      <c r="G6" s="32"/>
    </row>
    <row r="7" spans="1:8" ht="15.75" x14ac:dyDescent="0.25">
      <c r="A7" s="350" t="s">
        <v>63</v>
      </c>
      <c r="B7" s="353"/>
      <c r="C7" s="353"/>
      <c r="D7" s="353"/>
      <c r="E7" s="353"/>
      <c r="F7" s="353"/>
      <c r="G7" s="353"/>
    </row>
    <row r="8" spans="1:8" ht="9.75" customHeight="1" x14ac:dyDescent="0.25">
      <c r="A8" s="31"/>
      <c r="B8" s="31"/>
      <c r="C8" s="31"/>
      <c r="D8" s="31"/>
      <c r="E8" s="31"/>
      <c r="F8" s="32"/>
      <c r="G8" s="32"/>
    </row>
    <row r="9" spans="1:8" ht="23.25" customHeight="1" x14ac:dyDescent="0.25">
      <c r="A9" s="161" t="s">
        <v>48</v>
      </c>
      <c r="B9" s="91" t="s">
        <v>75</v>
      </c>
      <c r="C9" s="74" t="s">
        <v>167</v>
      </c>
      <c r="D9" s="74" t="s">
        <v>147</v>
      </c>
      <c r="E9" s="91" t="s">
        <v>76</v>
      </c>
      <c r="F9" s="90" t="s">
        <v>128</v>
      </c>
      <c r="G9" s="90" t="s">
        <v>129</v>
      </c>
      <c r="H9" s="109"/>
    </row>
    <row r="10" spans="1:8" ht="12.75" customHeight="1" x14ac:dyDescent="0.25">
      <c r="A10" s="161">
        <v>1</v>
      </c>
      <c r="B10" s="269">
        <v>2</v>
      </c>
      <c r="C10" s="269">
        <v>3</v>
      </c>
      <c r="D10" s="269">
        <v>4</v>
      </c>
      <c r="E10" s="269">
        <v>5</v>
      </c>
      <c r="F10" s="90" t="s">
        <v>27</v>
      </c>
      <c r="G10" s="90" t="s">
        <v>28</v>
      </c>
      <c r="H10" s="109"/>
    </row>
    <row r="11" spans="1:8" ht="15.75" customHeight="1" x14ac:dyDescent="0.25">
      <c r="A11" s="33" t="s">
        <v>64</v>
      </c>
      <c r="B11" s="53">
        <f>B12</f>
        <v>1127239.1500000001</v>
      </c>
      <c r="C11" s="34">
        <v>1220192</v>
      </c>
      <c r="D11" s="34">
        <v>1365500</v>
      </c>
      <c r="E11" s="53">
        <f>E12</f>
        <v>1312523.21</v>
      </c>
      <c r="F11" s="52">
        <f>E11/B11*100</f>
        <v>116.43697879017063</v>
      </c>
      <c r="G11" s="52">
        <f>E11/D11*100</f>
        <v>96.120337605272795</v>
      </c>
      <c r="H11" s="109"/>
    </row>
    <row r="12" spans="1:8" ht="15.75" customHeight="1" x14ac:dyDescent="0.25">
      <c r="A12" s="33" t="s">
        <v>65</v>
      </c>
      <c r="B12" s="53">
        <f>B14+B15</f>
        <v>1127239.1500000001</v>
      </c>
      <c r="C12" s="34">
        <v>1220192</v>
      </c>
      <c r="D12" s="34">
        <v>1365500</v>
      </c>
      <c r="E12" s="53">
        <f>E14+E15</f>
        <v>1312523.21</v>
      </c>
      <c r="F12" s="52">
        <f>E12/B12*100</f>
        <v>116.43697879017063</v>
      </c>
      <c r="G12" s="52">
        <f>E12/D12*100</f>
        <v>96.120337605272795</v>
      </c>
      <c r="H12" s="109"/>
    </row>
    <row r="13" spans="1:8" x14ac:dyDescent="0.25">
      <c r="A13" s="12" t="s">
        <v>66</v>
      </c>
      <c r="B13" s="52"/>
      <c r="C13" s="52"/>
      <c r="D13" s="54"/>
      <c r="E13" s="54"/>
      <c r="F13" s="52"/>
      <c r="G13" s="52"/>
      <c r="H13" s="109"/>
    </row>
    <row r="14" spans="1:8" x14ac:dyDescent="0.25">
      <c r="A14" s="8" t="s">
        <v>67</v>
      </c>
      <c r="B14" s="72">
        <v>1086848.29</v>
      </c>
      <c r="C14" s="72">
        <v>1172192</v>
      </c>
      <c r="D14" s="54">
        <v>1299000</v>
      </c>
      <c r="E14" s="54">
        <v>1243949.01</v>
      </c>
      <c r="F14" s="52">
        <f t="shared" ref="F14:F15" si="0">E14/B14*100</f>
        <v>114.4547055412858</v>
      </c>
      <c r="G14" s="52">
        <f t="shared" ref="G14:G15" si="1">E14/D14*100</f>
        <v>95.76204849884526</v>
      </c>
      <c r="H14" s="109"/>
    </row>
    <row r="15" spans="1:8" x14ac:dyDescent="0.25">
      <c r="A15" s="46" t="s">
        <v>68</v>
      </c>
      <c r="B15" s="47">
        <v>40390.86</v>
      </c>
      <c r="C15" s="47">
        <v>48000</v>
      </c>
      <c r="D15" s="47">
        <v>66500</v>
      </c>
      <c r="E15" s="47">
        <v>68574.2</v>
      </c>
      <c r="F15" s="52">
        <f t="shared" si="0"/>
        <v>169.77652865029364</v>
      </c>
      <c r="G15" s="52">
        <f t="shared" si="1"/>
        <v>103.1190977443609</v>
      </c>
      <c r="H15" s="109"/>
    </row>
    <row r="16" spans="1:8" x14ac:dyDescent="0.25">
      <c r="A16" s="109"/>
      <c r="B16" s="109"/>
      <c r="C16" s="109"/>
      <c r="D16" s="109"/>
      <c r="E16" s="109"/>
      <c r="F16" s="109"/>
      <c r="G16" s="109"/>
      <c r="H16" s="109"/>
    </row>
    <row r="18" spans="5:7" ht="15.75" x14ac:dyDescent="0.25">
      <c r="E18" s="273" t="s">
        <v>187</v>
      </c>
      <c r="F18" s="273"/>
      <c r="G18" s="273"/>
    </row>
    <row r="19" spans="5:7" ht="15.75" x14ac:dyDescent="0.25">
      <c r="E19" s="341" t="s">
        <v>188</v>
      </c>
      <c r="F19" s="341"/>
      <c r="G19" s="341"/>
    </row>
  </sheetData>
  <mergeCells count="4">
    <mergeCell ref="A3:G3"/>
    <mergeCell ref="A5:G5"/>
    <mergeCell ref="A7:G7"/>
    <mergeCell ref="E19:G19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5" zoomScaleNormal="85" workbookViewId="0">
      <selection activeCell="G16" sqref="G16:H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1" ht="18.75" customHeight="1" x14ac:dyDescent="0.25">
      <c r="A1" s="30" t="s">
        <v>44</v>
      </c>
    </row>
    <row r="2" spans="1:11" ht="42" customHeight="1" x14ac:dyDescent="0.25">
      <c r="A2" s="354" t="s">
        <v>169</v>
      </c>
      <c r="B2" s="354"/>
      <c r="C2" s="354"/>
      <c r="D2" s="354"/>
      <c r="E2" s="354"/>
      <c r="F2" s="354"/>
      <c r="G2" s="354"/>
      <c r="H2" s="354"/>
      <c r="I2" s="159"/>
      <c r="J2" s="159"/>
      <c r="K2" s="159"/>
    </row>
    <row r="3" spans="1:11" ht="15.75" customHeight="1" x14ac:dyDescent="0.25">
      <c r="A3" s="332" t="s">
        <v>37</v>
      </c>
      <c r="B3" s="332"/>
      <c r="C3" s="332"/>
      <c r="D3" s="332"/>
      <c r="E3" s="332"/>
      <c r="F3" s="332"/>
      <c r="G3" s="332"/>
      <c r="H3" s="332"/>
      <c r="I3" s="15"/>
      <c r="J3" s="15"/>
      <c r="K3" s="15"/>
    </row>
    <row r="4" spans="1:11" ht="6.75" customHeight="1" x14ac:dyDescent="0.25">
      <c r="A4" s="31"/>
      <c r="B4" s="31"/>
      <c r="C4" s="31"/>
      <c r="D4" s="31"/>
      <c r="E4" s="31"/>
      <c r="F4" s="31"/>
      <c r="G4" s="32"/>
      <c r="H4" s="32"/>
    </row>
    <row r="5" spans="1:11" ht="18" customHeight="1" x14ac:dyDescent="0.25">
      <c r="A5" s="332" t="s">
        <v>31</v>
      </c>
      <c r="B5" s="332"/>
      <c r="C5" s="332"/>
      <c r="D5" s="332"/>
      <c r="E5" s="332"/>
      <c r="F5" s="332"/>
      <c r="G5" s="332"/>
      <c r="H5" s="332"/>
      <c r="I5" s="15"/>
      <c r="J5" s="15"/>
      <c r="K5" s="15"/>
    </row>
    <row r="6" spans="1:11" ht="18" x14ac:dyDescent="0.25">
      <c r="A6" s="31"/>
      <c r="B6" s="31"/>
      <c r="C6" s="31"/>
      <c r="D6" s="31"/>
      <c r="E6" s="31"/>
      <c r="F6" s="31"/>
      <c r="G6" s="32"/>
      <c r="H6" s="32"/>
    </row>
    <row r="7" spans="1:11" ht="33" customHeight="1" x14ac:dyDescent="0.25">
      <c r="A7" s="355" t="s">
        <v>48</v>
      </c>
      <c r="B7" s="356"/>
      <c r="C7" s="357"/>
      <c r="D7" s="91" t="s">
        <v>75</v>
      </c>
      <c r="E7" s="74" t="s">
        <v>147</v>
      </c>
      <c r="F7" s="91" t="s">
        <v>76</v>
      </c>
      <c r="G7" s="90" t="s">
        <v>128</v>
      </c>
      <c r="H7" s="90" t="s">
        <v>129</v>
      </c>
    </row>
    <row r="8" spans="1:11" x14ac:dyDescent="0.25">
      <c r="A8" s="39"/>
      <c r="B8" s="40"/>
      <c r="C8" s="41" t="s">
        <v>69</v>
      </c>
      <c r="D8" s="48"/>
      <c r="E8" s="39"/>
      <c r="F8" s="39"/>
      <c r="G8" s="39"/>
      <c r="H8" s="39"/>
    </row>
    <row r="9" spans="1:11" ht="25.5" x14ac:dyDescent="0.25">
      <c r="A9" s="33">
        <v>8</v>
      </c>
      <c r="B9" s="33"/>
      <c r="C9" s="33" t="s">
        <v>7</v>
      </c>
      <c r="D9" s="34">
        <f>D10</f>
        <v>0</v>
      </c>
      <c r="E9" s="34">
        <f>E10</f>
        <v>0</v>
      </c>
      <c r="F9" s="34">
        <f>F10</f>
        <v>0</v>
      </c>
      <c r="G9" s="34">
        <f>G10</f>
        <v>0</v>
      </c>
      <c r="H9" s="34">
        <f>H10</f>
        <v>0</v>
      </c>
    </row>
    <row r="10" spans="1:11" x14ac:dyDescent="0.25">
      <c r="A10" s="33"/>
      <c r="B10" s="35">
        <v>84</v>
      </c>
      <c r="C10" s="35" t="s">
        <v>11</v>
      </c>
      <c r="D10" s="26">
        <v>0</v>
      </c>
      <c r="E10" s="6">
        <v>0</v>
      </c>
      <c r="F10" s="6">
        <v>0</v>
      </c>
      <c r="G10" s="6">
        <v>0</v>
      </c>
      <c r="H10" s="6">
        <v>0</v>
      </c>
    </row>
    <row r="11" spans="1:11" x14ac:dyDescent="0.25">
      <c r="A11" s="33"/>
      <c r="B11" s="35"/>
      <c r="C11" s="49"/>
      <c r="D11" s="26"/>
      <c r="E11" s="6"/>
      <c r="F11" s="6"/>
      <c r="G11" s="6"/>
      <c r="H11" s="6"/>
    </row>
    <row r="12" spans="1:11" x14ac:dyDescent="0.25">
      <c r="A12" s="33"/>
      <c r="B12" s="35"/>
      <c r="C12" s="41" t="s">
        <v>70</v>
      </c>
      <c r="D12" s="26"/>
      <c r="E12" s="6"/>
      <c r="F12" s="6"/>
      <c r="G12" s="6"/>
      <c r="H12" s="6"/>
    </row>
    <row r="13" spans="1:11" ht="25.5" x14ac:dyDescent="0.25">
      <c r="A13" s="7">
        <v>5</v>
      </c>
      <c r="B13" s="36"/>
      <c r="C13" s="37" t="s">
        <v>8</v>
      </c>
      <c r="D13" s="34">
        <f>D14</f>
        <v>0</v>
      </c>
      <c r="E13" s="34">
        <f>E14</f>
        <v>0</v>
      </c>
      <c r="F13" s="34">
        <f>F14</f>
        <v>0</v>
      </c>
      <c r="G13" s="34">
        <f>G14</f>
        <v>0</v>
      </c>
      <c r="H13" s="34">
        <f>H14</f>
        <v>0</v>
      </c>
    </row>
    <row r="14" spans="1:11" ht="25.5" x14ac:dyDescent="0.25">
      <c r="A14" s="35"/>
      <c r="B14" s="35">
        <v>54</v>
      </c>
      <c r="C14" s="38" t="s">
        <v>12</v>
      </c>
      <c r="D14" s="26">
        <v>0</v>
      </c>
      <c r="E14" s="6">
        <v>0</v>
      </c>
      <c r="F14" s="6">
        <v>0</v>
      </c>
      <c r="G14" s="6">
        <v>0</v>
      </c>
      <c r="H14" s="50">
        <v>0</v>
      </c>
    </row>
    <row r="16" spans="1:11" ht="15.75" x14ac:dyDescent="0.25">
      <c r="G16" s="369" t="s">
        <v>187</v>
      </c>
      <c r="H16" s="369"/>
      <c r="I16" s="368"/>
    </row>
    <row r="17" spans="7:9" ht="15.75" x14ac:dyDescent="0.25">
      <c r="G17" s="341" t="s">
        <v>188</v>
      </c>
      <c r="H17" s="341"/>
      <c r="I17" s="341"/>
    </row>
  </sheetData>
  <mergeCells count="6">
    <mergeCell ref="A2:H2"/>
    <mergeCell ref="A3:H3"/>
    <mergeCell ref="A5:H5"/>
    <mergeCell ref="A7:C7"/>
    <mergeCell ref="G17:I17"/>
    <mergeCell ref="G16:H16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2"/>
  <sheetViews>
    <sheetView zoomScale="85" zoomScaleNormal="85" workbookViewId="0">
      <selection activeCell="A2" sqref="A2:H2"/>
    </sheetView>
  </sheetViews>
  <sheetFormatPr defaultRowHeight="15" x14ac:dyDescent="0.25"/>
  <cols>
    <col min="1" max="1" width="18" customWidth="1"/>
    <col min="2" max="2" width="40.42578125" customWidth="1"/>
    <col min="3" max="3" width="14.42578125" style="136" bestFit="1" customWidth="1"/>
    <col min="4" max="4" width="13.85546875" style="136" bestFit="1" customWidth="1"/>
    <col min="5" max="5" width="15.140625" style="137" customWidth="1"/>
    <col min="6" max="6" width="14.42578125" style="137" bestFit="1" customWidth="1"/>
    <col min="7" max="7" width="9.42578125" style="55" customWidth="1"/>
    <col min="8" max="8" width="9.42578125" customWidth="1"/>
  </cols>
  <sheetData>
    <row r="1" spans="1:12" ht="15.75" x14ac:dyDescent="0.25">
      <c r="A1" s="30" t="s">
        <v>44</v>
      </c>
    </row>
    <row r="2" spans="1:12" ht="46.5" customHeight="1" x14ac:dyDescent="0.25">
      <c r="A2" s="333" t="s">
        <v>169</v>
      </c>
      <c r="B2" s="333"/>
      <c r="C2" s="333"/>
      <c r="D2" s="333"/>
      <c r="E2" s="333"/>
      <c r="F2" s="333"/>
      <c r="G2" s="333"/>
      <c r="H2" s="333"/>
      <c r="I2" s="159"/>
    </row>
    <row r="3" spans="1:12" ht="18" x14ac:dyDescent="0.25">
      <c r="A3" s="2"/>
      <c r="B3" s="2"/>
      <c r="C3" s="118"/>
      <c r="D3" s="118"/>
      <c r="E3" s="119"/>
      <c r="F3" s="59"/>
      <c r="G3" s="60"/>
    </row>
    <row r="4" spans="1:12" ht="15.75" customHeight="1" x14ac:dyDescent="0.25">
      <c r="A4" s="332" t="s">
        <v>170</v>
      </c>
      <c r="B4" s="352"/>
      <c r="C4" s="352"/>
      <c r="D4" s="352"/>
      <c r="E4" s="352"/>
      <c r="F4" s="352"/>
      <c r="G4" s="352"/>
      <c r="H4" s="352"/>
    </row>
    <row r="5" spans="1:12" ht="15.75" customHeight="1" x14ac:dyDescent="0.25">
      <c r="A5" s="89"/>
      <c r="B5" s="93"/>
      <c r="C5" s="93"/>
      <c r="D5" s="93"/>
      <c r="E5" s="93"/>
      <c r="F5" s="93"/>
      <c r="G5" s="93"/>
      <c r="H5" s="93"/>
    </row>
    <row r="6" spans="1:12" s="61" customFormat="1" ht="38.450000000000003" customHeight="1" x14ac:dyDescent="0.2">
      <c r="A6" s="355" t="s">
        <v>48</v>
      </c>
      <c r="B6" s="357"/>
      <c r="C6" s="91" t="s">
        <v>75</v>
      </c>
      <c r="D6" s="91" t="s">
        <v>167</v>
      </c>
      <c r="E6" s="91" t="s">
        <v>147</v>
      </c>
      <c r="F6" s="91" t="s">
        <v>76</v>
      </c>
      <c r="G6" s="91" t="s">
        <v>17</v>
      </c>
      <c r="H6" s="91" t="s">
        <v>17</v>
      </c>
      <c r="I6" s="109"/>
      <c r="J6" s="109"/>
      <c r="K6" s="109"/>
      <c r="L6" s="109"/>
    </row>
    <row r="7" spans="1:12" s="61" customFormat="1" ht="23.25" customHeight="1" x14ac:dyDescent="0.2">
      <c r="A7" s="355">
        <v>1</v>
      </c>
      <c r="B7" s="357"/>
      <c r="C7" s="91">
        <v>2</v>
      </c>
      <c r="D7" s="91">
        <v>3</v>
      </c>
      <c r="E7" s="91">
        <v>4</v>
      </c>
      <c r="F7" s="91">
        <v>5</v>
      </c>
      <c r="G7" s="91" t="s">
        <v>27</v>
      </c>
      <c r="H7" s="91" t="s">
        <v>28</v>
      </c>
      <c r="I7" s="109"/>
      <c r="J7" s="109"/>
      <c r="K7" s="109"/>
      <c r="L7" s="109"/>
    </row>
    <row r="8" spans="1:12" s="61" customFormat="1" ht="30" customHeight="1" x14ac:dyDescent="0.25">
      <c r="A8" s="366" t="s">
        <v>168</v>
      </c>
      <c r="B8" s="367"/>
      <c r="C8" s="81">
        <f>C10+C16</f>
        <v>1127239.1500000001</v>
      </c>
      <c r="D8" s="82">
        <f t="shared" ref="D8:F8" si="0">D10+D16</f>
        <v>1220191.56</v>
      </c>
      <c r="E8" s="82">
        <f t="shared" si="0"/>
        <v>1365500</v>
      </c>
      <c r="F8" s="81">
        <f t="shared" si="0"/>
        <v>1312523.21</v>
      </c>
      <c r="G8" s="237">
        <f>F8/C8*100</f>
        <v>116.43697879017063</v>
      </c>
      <c r="H8" s="238">
        <f>F8/E8*100</f>
        <v>96.120337605272795</v>
      </c>
      <c r="I8" s="109"/>
      <c r="J8" s="109"/>
      <c r="K8" s="109"/>
      <c r="L8" s="109"/>
    </row>
    <row r="9" spans="1:12" s="61" customFormat="1" ht="15" customHeight="1" x14ac:dyDescent="0.2">
      <c r="A9" s="138"/>
      <c r="B9" s="40"/>
      <c r="C9" s="114"/>
      <c r="D9" s="114"/>
      <c r="E9" s="114"/>
      <c r="F9" s="114"/>
      <c r="G9" s="217"/>
      <c r="H9" s="218"/>
      <c r="I9" s="109"/>
      <c r="J9" s="109"/>
      <c r="K9" s="109"/>
      <c r="L9" s="109"/>
    </row>
    <row r="10" spans="1:12" ht="30" customHeight="1" x14ac:dyDescent="0.25">
      <c r="A10" s="364" t="s">
        <v>165</v>
      </c>
      <c r="B10" s="365"/>
      <c r="C10" s="120">
        <f>C12</f>
        <v>0</v>
      </c>
      <c r="D10" s="120">
        <f t="shared" ref="D10:F10" si="1">D12</f>
        <v>0</v>
      </c>
      <c r="E10" s="120">
        <f t="shared" si="1"/>
        <v>0</v>
      </c>
      <c r="F10" s="120">
        <f t="shared" si="1"/>
        <v>70</v>
      </c>
      <c r="G10" s="235"/>
      <c r="H10" s="236"/>
      <c r="I10" s="109"/>
      <c r="J10" s="109"/>
      <c r="K10" s="109"/>
      <c r="L10" s="109"/>
    </row>
    <row r="11" spans="1:12" s="62" customFormat="1" ht="24.75" customHeight="1" x14ac:dyDescent="0.25">
      <c r="A11" s="239" t="s">
        <v>137</v>
      </c>
      <c r="B11" s="239" t="s">
        <v>138</v>
      </c>
      <c r="C11" s="228">
        <v>0</v>
      </c>
      <c r="D11" s="228">
        <v>0</v>
      </c>
      <c r="E11" s="228">
        <v>0</v>
      </c>
      <c r="F11" s="227">
        <v>70</v>
      </c>
      <c r="G11" s="231"/>
      <c r="H11" s="232"/>
      <c r="I11" s="165"/>
      <c r="J11" s="165"/>
      <c r="K11" s="165"/>
      <c r="L11" s="165"/>
    </row>
    <row r="12" spans="1:12" s="63" customFormat="1" ht="24.75" customHeight="1" x14ac:dyDescent="0.25">
      <c r="A12" s="240" t="s">
        <v>139</v>
      </c>
      <c r="B12" s="240" t="s">
        <v>140</v>
      </c>
      <c r="C12" s="227">
        <v>0</v>
      </c>
      <c r="D12" s="228">
        <v>0</v>
      </c>
      <c r="E12" s="228">
        <v>0</v>
      </c>
      <c r="F12" s="227">
        <v>70</v>
      </c>
      <c r="G12" s="231"/>
      <c r="H12" s="232"/>
      <c r="I12" s="241"/>
      <c r="J12" s="241"/>
      <c r="K12" s="241"/>
      <c r="L12" s="241"/>
    </row>
    <row r="13" spans="1:12" ht="25.5" customHeight="1" x14ac:dyDescent="0.25">
      <c r="A13" s="361" t="s">
        <v>141</v>
      </c>
      <c r="B13" s="362"/>
      <c r="C13" s="124"/>
      <c r="D13" s="124"/>
      <c r="E13" s="124"/>
      <c r="F13" s="124"/>
      <c r="G13" s="225"/>
      <c r="H13" s="226"/>
      <c r="I13" s="109"/>
      <c r="J13" s="109"/>
      <c r="K13" s="109"/>
      <c r="L13" s="109"/>
    </row>
    <row r="14" spans="1:12" ht="17.25" customHeight="1" x14ac:dyDescent="0.25">
      <c r="A14" s="242">
        <v>31</v>
      </c>
      <c r="B14" s="242" t="s">
        <v>4</v>
      </c>
      <c r="C14" s="123" t="s">
        <v>136</v>
      </c>
      <c r="D14" s="123">
        <v>0</v>
      </c>
      <c r="E14" s="123">
        <v>0</v>
      </c>
      <c r="F14" s="122">
        <v>70</v>
      </c>
      <c r="G14" s="217"/>
      <c r="H14" s="218"/>
      <c r="I14" s="109"/>
      <c r="J14" s="109"/>
      <c r="K14" s="109"/>
      <c r="L14" s="109"/>
    </row>
    <row r="15" spans="1:12" s="63" customFormat="1" ht="17.25" customHeight="1" x14ac:dyDescent="0.25">
      <c r="A15" s="243">
        <v>3121</v>
      </c>
      <c r="B15" s="243" t="s">
        <v>77</v>
      </c>
      <c r="C15" s="80" t="s">
        <v>136</v>
      </c>
      <c r="D15" s="80">
        <v>0</v>
      </c>
      <c r="E15" s="80">
        <v>0</v>
      </c>
      <c r="F15" s="121">
        <v>70</v>
      </c>
      <c r="G15" s="217"/>
      <c r="H15" s="218"/>
      <c r="I15" s="241"/>
      <c r="J15" s="241"/>
      <c r="K15" s="241"/>
      <c r="L15" s="241"/>
    </row>
    <row r="16" spans="1:12" ht="25.5" customHeight="1" x14ac:dyDescent="0.25">
      <c r="A16" s="363" t="s">
        <v>149</v>
      </c>
      <c r="B16" s="363"/>
      <c r="C16" s="139">
        <f>C17+C50</f>
        <v>1127239.1500000001</v>
      </c>
      <c r="D16" s="82">
        <f>D17+D50</f>
        <v>1220191.56</v>
      </c>
      <c r="E16" s="82">
        <f>E17+E50</f>
        <v>1365500</v>
      </c>
      <c r="F16" s="81">
        <f>F17+F50</f>
        <v>1312453.21</v>
      </c>
      <c r="G16" s="237">
        <f t="shared" ref="G16:G64" si="2">F16/C16*100</f>
        <v>116.43076892778252</v>
      </c>
      <c r="H16" s="238">
        <f t="shared" ref="H16:H64" si="3">F16/E16*100</f>
        <v>96.115211277920181</v>
      </c>
      <c r="I16" s="109"/>
      <c r="J16" s="109"/>
      <c r="K16" s="109"/>
      <c r="L16" s="109"/>
    </row>
    <row r="17" spans="1:12" s="87" customFormat="1" ht="24.75" customHeight="1" x14ac:dyDescent="0.25">
      <c r="A17" s="244" t="s">
        <v>142</v>
      </c>
      <c r="B17" s="244" t="s">
        <v>143</v>
      </c>
      <c r="C17" s="125">
        <f>C18</f>
        <v>50057.27</v>
      </c>
      <c r="D17" s="125">
        <f t="shared" ref="D17:F17" si="4">D18</f>
        <v>42791.56</v>
      </c>
      <c r="E17" s="125">
        <f t="shared" si="4"/>
        <v>43207.999999999993</v>
      </c>
      <c r="F17" s="125">
        <f t="shared" si="4"/>
        <v>48157.999999999993</v>
      </c>
      <c r="G17" s="229">
        <f t="shared" si="2"/>
        <v>96.205805869956535</v>
      </c>
      <c r="H17" s="230">
        <f t="shared" si="3"/>
        <v>111.4562118126273</v>
      </c>
      <c r="I17" s="245"/>
      <c r="J17" s="245"/>
      <c r="K17" s="245"/>
      <c r="L17" s="245"/>
    </row>
    <row r="18" spans="1:12" s="88" customFormat="1" ht="24.75" customHeight="1" x14ac:dyDescent="0.25">
      <c r="A18" s="246" t="s">
        <v>139</v>
      </c>
      <c r="B18" s="246" t="s">
        <v>144</v>
      </c>
      <c r="C18" s="125">
        <f>C19</f>
        <v>50057.27</v>
      </c>
      <c r="D18" s="125">
        <f t="shared" ref="D18:F18" si="5">D19</f>
        <v>42791.56</v>
      </c>
      <c r="E18" s="125">
        <f t="shared" si="5"/>
        <v>43207.999999999993</v>
      </c>
      <c r="F18" s="125">
        <f t="shared" si="5"/>
        <v>48157.999999999993</v>
      </c>
      <c r="G18" s="229">
        <f t="shared" si="2"/>
        <v>96.205805869956535</v>
      </c>
      <c r="H18" s="230">
        <f t="shared" si="3"/>
        <v>111.4562118126273</v>
      </c>
      <c r="I18" s="247"/>
      <c r="J18" s="247"/>
      <c r="K18" s="247"/>
      <c r="L18" s="247"/>
    </row>
    <row r="19" spans="1:12" ht="17.25" customHeight="1" x14ac:dyDescent="0.25">
      <c r="A19" s="359" t="s">
        <v>150</v>
      </c>
      <c r="B19" s="359"/>
      <c r="C19" s="115">
        <f>C20+C44+C46</f>
        <v>50057.27</v>
      </c>
      <c r="D19" s="115">
        <f>D20+D44+D46</f>
        <v>42791.56</v>
      </c>
      <c r="E19" s="115">
        <f>E20+E44+E46</f>
        <v>43207.999999999993</v>
      </c>
      <c r="F19" s="115">
        <f>F20+F44+F46</f>
        <v>48157.999999999993</v>
      </c>
      <c r="G19" s="233">
        <f t="shared" si="2"/>
        <v>96.205805869956535</v>
      </c>
      <c r="H19" s="234">
        <f t="shared" si="3"/>
        <v>111.4562118126273</v>
      </c>
      <c r="I19" s="109"/>
      <c r="J19" s="109"/>
      <c r="K19" s="109"/>
      <c r="L19" s="109"/>
    </row>
    <row r="20" spans="1:12" ht="16.5" customHeight="1" x14ac:dyDescent="0.25">
      <c r="A20" s="248">
        <v>32</v>
      </c>
      <c r="B20" s="248" t="s">
        <v>10</v>
      </c>
      <c r="C20" s="126">
        <f>C21+C25+C30+C39</f>
        <v>48642.78</v>
      </c>
      <c r="D20" s="126">
        <f>D21+D25+D30+D39</f>
        <v>41661.56</v>
      </c>
      <c r="E20" s="126">
        <f>E21+E25+E30+E39</f>
        <v>42554.659999999996</v>
      </c>
      <c r="F20" s="126">
        <f>F21+F25+F30+F39</f>
        <v>47504.659999999996</v>
      </c>
      <c r="G20" s="219">
        <f t="shared" si="2"/>
        <v>97.660248859131812</v>
      </c>
      <c r="H20" s="220">
        <f t="shared" si="3"/>
        <v>111.63209857627814</v>
      </c>
      <c r="I20" s="109"/>
      <c r="J20" s="109"/>
      <c r="K20" s="109"/>
      <c r="L20" s="109"/>
    </row>
    <row r="21" spans="1:12" ht="16.5" customHeight="1" x14ac:dyDescent="0.25">
      <c r="A21" s="248">
        <v>321</v>
      </c>
      <c r="B21" s="248" t="s">
        <v>25</v>
      </c>
      <c r="C21" s="126">
        <f>C22+C23+C24</f>
        <v>2356.8900000000003</v>
      </c>
      <c r="D21" s="126">
        <f t="shared" ref="D21:F21" si="6">D22+D23+D24</f>
        <v>1750</v>
      </c>
      <c r="E21" s="126">
        <f t="shared" si="6"/>
        <v>2560.41</v>
      </c>
      <c r="F21" s="126">
        <f t="shared" si="6"/>
        <v>2748.5099999999998</v>
      </c>
      <c r="G21" s="221">
        <f t="shared" si="2"/>
        <v>116.61596425798402</v>
      </c>
      <c r="H21" s="222">
        <f t="shared" si="3"/>
        <v>107.3464796653661</v>
      </c>
      <c r="I21" s="109"/>
      <c r="J21" s="109"/>
      <c r="K21" s="109"/>
      <c r="L21" s="109"/>
    </row>
    <row r="22" spans="1:12" ht="16.5" customHeight="1" x14ac:dyDescent="0.25">
      <c r="A22" s="243">
        <v>3211</v>
      </c>
      <c r="B22" s="243" t="s">
        <v>26</v>
      </c>
      <c r="C22" s="94">
        <v>1808.88</v>
      </c>
      <c r="D22" s="94">
        <v>1600</v>
      </c>
      <c r="E22" s="94">
        <v>2175.2199999999998</v>
      </c>
      <c r="F22" s="94">
        <v>2347.7199999999998</v>
      </c>
      <c r="G22" s="221">
        <f t="shared" si="2"/>
        <v>129.78859846977133</v>
      </c>
      <c r="H22" s="222">
        <f t="shared" si="3"/>
        <v>107.9302323443146</v>
      </c>
      <c r="I22" s="109"/>
      <c r="J22" s="109"/>
      <c r="K22" s="109"/>
      <c r="L22" s="109"/>
    </row>
    <row r="23" spans="1:12" ht="16.5" customHeight="1" x14ac:dyDescent="0.25">
      <c r="A23" s="243">
        <v>3213</v>
      </c>
      <c r="B23" s="243" t="s">
        <v>82</v>
      </c>
      <c r="C23" s="94">
        <v>548.01</v>
      </c>
      <c r="D23" s="94">
        <v>150</v>
      </c>
      <c r="E23" s="94">
        <v>385.19</v>
      </c>
      <c r="F23" s="94">
        <v>385.19</v>
      </c>
      <c r="G23" s="221">
        <f t="shared" si="2"/>
        <v>70.288863341909831</v>
      </c>
      <c r="H23" s="222">
        <f t="shared" si="3"/>
        <v>100</v>
      </c>
      <c r="I23" s="109"/>
      <c r="J23" s="109"/>
      <c r="K23" s="109"/>
      <c r="L23" s="109"/>
    </row>
    <row r="24" spans="1:12" ht="16.5" customHeight="1" x14ac:dyDescent="0.25">
      <c r="A24" s="68">
        <v>3214</v>
      </c>
      <c r="B24" s="70" t="s">
        <v>83</v>
      </c>
      <c r="C24" s="94">
        <v>0</v>
      </c>
      <c r="D24" s="94">
        <v>0</v>
      </c>
      <c r="E24" s="94">
        <v>0</v>
      </c>
      <c r="F24" s="94">
        <v>15.6</v>
      </c>
      <c r="G24" s="221" t="e">
        <f t="shared" si="2"/>
        <v>#DIV/0!</v>
      </c>
      <c r="H24" s="222" t="e">
        <f t="shared" si="3"/>
        <v>#DIV/0!</v>
      </c>
      <c r="I24" s="109"/>
      <c r="J24" s="109"/>
      <c r="K24" s="109"/>
      <c r="L24" s="109"/>
    </row>
    <row r="25" spans="1:12" ht="16.5" customHeight="1" x14ac:dyDescent="0.25">
      <c r="A25" s="248">
        <v>322</v>
      </c>
      <c r="B25" s="248" t="s">
        <v>113</v>
      </c>
      <c r="C25" s="126">
        <f>C26+C27+C28+C29</f>
        <v>23536.660000000003</v>
      </c>
      <c r="D25" s="126">
        <f t="shared" ref="D25:F25" si="7">D26+D27+D28+D29</f>
        <v>20721.560000000001</v>
      </c>
      <c r="E25" s="126">
        <f t="shared" si="7"/>
        <v>27389.119999999995</v>
      </c>
      <c r="F25" s="126">
        <f t="shared" si="7"/>
        <v>31323.42</v>
      </c>
      <c r="G25" s="221">
        <f t="shared" si="2"/>
        <v>133.08353861592934</v>
      </c>
      <c r="H25" s="222">
        <f t="shared" si="3"/>
        <v>114.36446296923744</v>
      </c>
      <c r="I25" s="109"/>
      <c r="J25" s="109"/>
      <c r="K25" s="109"/>
      <c r="L25" s="109"/>
    </row>
    <row r="26" spans="1:12" ht="16.5" customHeight="1" x14ac:dyDescent="0.25">
      <c r="A26" s="243">
        <v>3221</v>
      </c>
      <c r="B26" s="243" t="s">
        <v>114</v>
      </c>
      <c r="C26" s="94">
        <v>8779.32</v>
      </c>
      <c r="D26" s="94">
        <v>7780</v>
      </c>
      <c r="E26" s="94">
        <v>5148.37</v>
      </c>
      <c r="F26" s="94">
        <v>5580.84</v>
      </c>
      <c r="G26" s="221">
        <f t="shared" si="2"/>
        <v>63.568021213488066</v>
      </c>
      <c r="H26" s="222">
        <f t="shared" si="3"/>
        <v>108.40013441147394</v>
      </c>
      <c r="I26" s="109"/>
      <c r="J26" s="109"/>
      <c r="K26" s="109"/>
      <c r="L26" s="109"/>
    </row>
    <row r="27" spans="1:12" ht="16.5" customHeight="1" x14ac:dyDescent="0.25">
      <c r="A27" s="243">
        <v>3223</v>
      </c>
      <c r="B27" s="243" t="s">
        <v>84</v>
      </c>
      <c r="C27" s="94">
        <v>14299.94</v>
      </c>
      <c r="D27" s="94">
        <v>12700</v>
      </c>
      <c r="E27" s="94">
        <v>22050.19</v>
      </c>
      <c r="F27" s="94">
        <v>25552.02</v>
      </c>
      <c r="G27" s="221">
        <f t="shared" si="2"/>
        <v>178.68620427778018</v>
      </c>
      <c r="H27" s="222">
        <f t="shared" si="3"/>
        <v>115.88117834812309</v>
      </c>
      <c r="I27" s="109"/>
      <c r="J27" s="109"/>
      <c r="K27" s="109"/>
      <c r="L27" s="109"/>
    </row>
    <row r="28" spans="1:12" ht="16.5" customHeight="1" x14ac:dyDescent="0.25">
      <c r="A28" s="243">
        <v>3225</v>
      </c>
      <c r="B28" s="243" t="s">
        <v>116</v>
      </c>
      <c r="C28" s="94">
        <v>457.4</v>
      </c>
      <c r="D28" s="94">
        <v>101.56</v>
      </c>
      <c r="E28" s="94">
        <v>35.799999999999997</v>
      </c>
      <c r="F28" s="94">
        <v>35.799999999999997</v>
      </c>
      <c r="G28" s="221">
        <f t="shared" si="2"/>
        <v>7.8268473983384341</v>
      </c>
      <c r="H28" s="222">
        <f t="shared" si="3"/>
        <v>100</v>
      </c>
      <c r="I28" s="109"/>
      <c r="J28" s="109"/>
      <c r="K28" s="109"/>
      <c r="L28" s="109"/>
    </row>
    <row r="29" spans="1:12" ht="16.5" customHeight="1" x14ac:dyDescent="0.25">
      <c r="A29" s="243">
        <v>3227</v>
      </c>
      <c r="B29" s="249" t="s">
        <v>85</v>
      </c>
      <c r="C29" s="94">
        <v>0</v>
      </c>
      <c r="D29" s="94">
        <v>140</v>
      </c>
      <c r="E29" s="94">
        <v>154.76</v>
      </c>
      <c r="F29" s="94">
        <v>154.76</v>
      </c>
      <c r="G29" s="221" t="e">
        <f t="shared" si="2"/>
        <v>#DIV/0!</v>
      </c>
      <c r="H29" s="222">
        <f t="shared" si="3"/>
        <v>100</v>
      </c>
      <c r="I29" s="109"/>
      <c r="J29" s="109"/>
      <c r="K29" s="109"/>
      <c r="L29" s="109"/>
    </row>
    <row r="30" spans="1:12" ht="16.5" customHeight="1" x14ac:dyDescent="0.25">
      <c r="A30" s="248">
        <v>323</v>
      </c>
      <c r="B30" s="248" t="s">
        <v>117</v>
      </c>
      <c r="C30" s="126">
        <f>C31+C32+C33+C34+C35+C37+C38+C36</f>
        <v>19834.269999999997</v>
      </c>
      <c r="D30" s="126">
        <f t="shared" ref="D30:E30" si="8">D31+D32+D33+D34+D35+D37+D38+D36</f>
        <v>16430</v>
      </c>
      <c r="E30" s="126">
        <f t="shared" si="8"/>
        <v>10114.280000000001</v>
      </c>
      <c r="F30" s="126">
        <f>F31+F32+F33+F34+F35+F37+F38+F36</f>
        <v>10941.88</v>
      </c>
      <c r="G30" s="221">
        <f t="shared" si="2"/>
        <v>55.166537513102334</v>
      </c>
      <c r="H30" s="222">
        <f t="shared" si="3"/>
        <v>108.1824904985822</v>
      </c>
      <c r="I30" s="109"/>
      <c r="J30" s="109"/>
      <c r="K30" s="109"/>
      <c r="L30" s="109"/>
    </row>
    <row r="31" spans="1:12" ht="16.5" customHeight="1" x14ac:dyDescent="0.25">
      <c r="A31" s="243">
        <v>3231</v>
      </c>
      <c r="B31" s="243" t="s">
        <v>118</v>
      </c>
      <c r="C31" s="94">
        <v>3091.06</v>
      </c>
      <c r="D31" s="94">
        <v>3080</v>
      </c>
      <c r="E31" s="94">
        <v>2188.79</v>
      </c>
      <c r="F31" s="94">
        <v>2465.15</v>
      </c>
      <c r="G31" s="221">
        <f t="shared" si="2"/>
        <v>79.750959217873486</v>
      </c>
      <c r="H31" s="222">
        <f t="shared" si="3"/>
        <v>112.62615417650849</v>
      </c>
      <c r="I31" s="109"/>
      <c r="J31" s="109"/>
      <c r="K31" s="109"/>
      <c r="L31" s="109"/>
    </row>
    <row r="32" spans="1:12" ht="16.5" customHeight="1" x14ac:dyDescent="0.25">
      <c r="A32" s="243">
        <v>3232</v>
      </c>
      <c r="B32" s="243" t="s">
        <v>119</v>
      </c>
      <c r="C32" s="94">
        <v>1312.35</v>
      </c>
      <c r="D32" s="94">
        <v>1000</v>
      </c>
      <c r="E32" s="94">
        <v>594.79999999999995</v>
      </c>
      <c r="F32" s="94">
        <v>594.79999999999995</v>
      </c>
      <c r="G32" s="221">
        <f t="shared" si="2"/>
        <v>45.323275040957064</v>
      </c>
      <c r="H32" s="222">
        <f t="shared" si="3"/>
        <v>100</v>
      </c>
      <c r="I32" s="109"/>
      <c r="J32" s="109"/>
      <c r="K32" s="109"/>
      <c r="L32" s="109"/>
    </row>
    <row r="33" spans="1:12" ht="16.5" customHeight="1" x14ac:dyDescent="0.25">
      <c r="A33" s="243">
        <v>3233</v>
      </c>
      <c r="B33" s="249" t="s">
        <v>86</v>
      </c>
      <c r="C33" s="94">
        <v>731.83</v>
      </c>
      <c r="D33" s="94">
        <v>130</v>
      </c>
      <c r="E33" s="94">
        <v>74.34</v>
      </c>
      <c r="F33" s="94">
        <v>84.96</v>
      </c>
      <c r="G33" s="221">
        <f t="shared" si="2"/>
        <v>11.609253515160624</v>
      </c>
      <c r="H33" s="222">
        <f t="shared" si="3"/>
        <v>114.28571428571428</v>
      </c>
      <c r="I33" s="109"/>
      <c r="J33" s="109"/>
      <c r="K33" s="109"/>
      <c r="L33" s="109"/>
    </row>
    <row r="34" spans="1:12" ht="16.5" customHeight="1" x14ac:dyDescent="0.25">
      <c r="A34" s="243">
        <v>3234</v>
      </c>
      <c r="B34" s="243" t="s">
        <v>87</v>
      </c>
      <c r="C34" s="94">
        <v>8699.31</v>
      </c>
      <c r="D34" s="94">
        <v>7700</v>
      </c>
      <c r="E34" s="94">
        <v>5329.12</v>
      </c>
      <c r="F34" s="94">
        <v>5869.74</v>
      </c>
      <c r="G34" s="221">
        <f t="shared" si="2"/>
        <v>67.473627218710448</v>
      </c>
      <c r="H34" s="222">
        <f t="shared" si="3"/>
        <v>110.14463926501936</v>
      </c>
      <c r="I34" s="109"/>
      <c r="J34" s="109"/>
      <c r="K34" s="109"/>
      <c r="L34" s="109"/>
    </row>
    <row r="35" spans="1:12" ht="16.5" customHeight="1" x14ac:dyDescent="0.25">
      <c r="A35" s="243">
        <v>3236</v>
      </c>
      <c r="B35" s="243" t="s">
        <v>120</v>
      </c>
      <c r="C35" s="94">
        <v>603.55999999999995</v>
      </c>
      <c r="D35" s="94">
        <v>790</v>
      </c>
      <c r="E35" s="94">
        <v>116.8</v>
      </c>
      <c r="F35" s="94">
        <v>116.8</v>
      </c>
      <c r="G35" s="221">
        <f t="shared" si="2"/>
        <v>19.351845715421831</v>
      </c>
      <c r="H35" s="222">
        <f t="shared" si="3"/>
        <v>100</v>
      </c>
      <c r="I35" s="109"/>
      <c r="J35" s="109"/>
      <c r="K35" s="109"/>
      <c r="L35" s="109"/>
    </row>
    <row r="36" spans="1:12" ht="16.5" customHeight="1" x14ac:dyDescent="0.25">
      <c r="A36" s="243">
        <v>3237</v>
      </c>
      <c r="B36" s="243" t="s">
        <v>121</v>
      </c>
      <c r="C36" s="94">
        <v>124.43</v>
      </c>
      <c r="D36" s="94">
        <v>0</v>
      </c>
      <c r="E36" s="94">
        <v>0</v>
      </c>
      <c r="F36" s="94">
        <v>0</v>
      </c>
      <c r="G36" s="221">
        <f t="shared" si="2"/>
        <v>0</v>
      </c>
      <c r="H36" s="222" t="e">
        <f t="shared" si="3"/>
        <v>#DIV/0!</v>
      </c>
      <c r="I36" s="109"/>
      <c r="J36" s="109"/>
      <c r="K36" s="109"/>
      <c r="L36" s="109"/>
    </row>
    <row r="37" spans="1:12" ht="16.5" customHeight="1" x14ac:dyDescent="0.25">
      <c r="A37" s="243">
        <v>3238</v>
      </c>
      <c r="B37" s="243" t="s">
        <v>88</v>
      </c>
      <c r="C37" s="94">
        <v>2095.02</v>
      </c>
      <c r="D37" s="94">
        <v>2000</v>
      </c>
      <c r="E37" s="94">
        <v>1597.61</v>
      </c>
      <c r="F37" s="94">
        <v>1597.61</v>
      </c>
      <c r="G37" s="221">
        <f t="shared" si="2"/>
        <v>76.257505894931782</v>
      </c>
      <c r="H37" s="222">
        <f t="shared" si="3"/>
        <v>100</v>
      </c>
      <c r="I37" s="109"/>
      <c r="J37" s="109"/>
      <c r="K37" s="109"/>
      <c r="L37" s="109"/>
    </row>
    <row r="38" spans="1:12" ht="16.5" customHeight="1" x14ac:dyDescent="0.25">
      <c r="A38" s="243">
        <v>3239</v>
      </c>
      <c r="B38" s="243" t="s">
        <v>89</v>
      </c>
      <c r="C38" s="94">
        <v>3176.71</v>
      </c>
      <c r="D38" s="94">
        <v>1730</v>
      </c>
      <c r="E38" s="94">
        <v>212.82</v>
      </c>
      <c r="F38" s="94">
        <v>212.82</v>
      </c>
      <c r="G38" s="221">
        <f t="shared" si="2"/>
        <v>6.6993839538390345</v>
      </c>
      <c r="H38" s="222">
        <f t="shared" si="3"/>
        <v>100</v>
      </c>
      <c r="I38" s="109"/>
      <c r="J38" s="109"/>
      <c r="K38" s="109"/>
      <c r="L38" s="109"/>
    </row>
    <row r="39" spans="1:12" ht="16.5" customHeight="1" x14ac:dyDescent="0.25">
      <c r="A39" s="248">
        <v>329</v>
      </c>
      <c r="B39" s="248" t="s">
        <v>122</v>
      </c>
      <c r="C39" s="126">
        <f>C40+C41+C43+C42</f>
        <v>2914.96</v>
      </c>
      <c r="D39" s="126">
        <f t="shared" ref="D39:F39" si="9">D40+D41+D43+D42</f>
        <v>2760</v>
      </c>
      <c r="E39" s="126">
        <f t="shared" si="9"/>
        <v>2490.85</v>
      </c>
      <c r="F39" s="126">
        <f t="shared" si="9"/>
        <v>2490.8500000000004</v>
      </c>
      <c r="G39" s="221">
        <f t="shared" si="2"/>
        <v>85.45057222054507</v>
      </c>
      <c r="H39" s="222">
        <f t="shared" si="3"/>
        <v>100.00000000000003</v>
      </c>
      <c r="I39" s="109"/>
      <c r="J39" s="109"/>
      <c r="K39" s="109"/>
      <c r="L39" s="109"/>
    </row>
    <row r="40" spans="1:12" ht="16.5" customHeight="1" x14ac:dyDescent="0.25">
      <c r="A40" s="243">
        <v>3292</v>
      </c>
      <c r="B40" s="243" t="s">
        <v>90</v>
      </c>
      <c r="C40" s="94">
        <v>2014.8</v>
      </c>
      <c r="D40" s="94">
        <v>1660</v>
      </c>
      <c r="E40" s="94">
        <v>1729.13</v>
      </c>
      <c r="F40" s="94">
        <v>2047.99</v>
      </c>
      <c r="G40" s="221">
        <f t="shared" si="2"/>
        <v>101.64730990669048</v>
      </c>
      <c r="H40" s="222">
        <f t="shared" si="3"/>
        <v>118.44048741274513</v>
      </c>
      <c r="I40" s="109"/>
      <c r="J40" s="109"/>
      <c r="K40" s="109"/>
      <c r="L40" s="109"/>
    </row>
    <row r="41" spans="1:12" ht="16.5" customHeight="1" x14ac:dyDescent="0.25">
      <c r="A41" s="243">
        <v>3294</v>
      </c>
      <c r="B41" s="243" t="s">
        <v>91</v>
      </c>
      <c r="C41" s="94">
        <v>195.35</v>
      </c>
      <c r="D41" s="94">
        <v>200</v>
      </c>
      <c r="E41" s="94">
        <v>209.81</v>
      </c>
      <c r="F41" s="94">
        <v>209.81</v>
      </c>
      <c r="G41" s="221">
        <f t="shared" si="2"/>
        <v>107.40209879703097</v>
      </c>
      <c r="H41" s="222">
        <f t="shared" si="3"/>
        <v>100</v>
      </c>
      <c r="I41" s="109"/>
      <c r="J41" s="109"/>
      <c r="K41" s="109"/>
      <c r="L41" s="109"/>
    </row>
    <row r="42" spans="1:12" ht="16.5" customHeight="1" x14ac:dyDescent="0.25">
      <c r="A42" s="243">
        <v>3295</v>
      </c>
      <c r="B42" s="243" t="s">
        <v>92</v>
      </c>
      <c r="C42" s="94">
        <v>0</v>
      </c>
      <c r="D42" s="94">
        <v>0</v>
      </c>
      <c r="E42" s="94">
        <v>0</v>
      </c>
      <c r="F42" s="94">
        <v>20</v>
      </c>
      <c r="G42" s="221" t="e">
        <f t="shared" si="2"/>
        <v>#DIV/0!</v>
      </c>
      <c r="H42" s="222" t="e">
        <f t="shared" si="3"/>
        <v>#DIV/0!</v>
      </c>
      <c r="I42" s="109"/>
      <c r="J42" s="109"/>
      <c r="K42" s="109"/>
      <c r="L42" s="109"/>
    </row>
    <row r="43" spans="1:12" ht="16.5" customHeight="1" x14ac:dyDescent="0.25">
      <c r="A43" s="243">
        <v>3299</v>
      </c>
      <c r="B43" s="243" t="s">
        <v>123</v>
      </c>
      <c r="C43" s="94">
        <v>704.81</v>
      </c>
      <c r="D43" s="94">
        <v>900</v>
      </c>
      <c r="E43" s="94">
        <v>551.91</v>
      </c>
      <c r="F43" s="94">
        <v>213.05</v>
      </c>
      <c r="G43" s="221">
        <f t="shared" si="2"/>
        <v>30.228004710489355</v>
      </c>
      <c r="H43" s="222">
        <f t="shared" si="3"/>
        <v>38.602308347375484</v>
      </c>
      <c r="I43" s="109"/>
      <c r="J43" s="109"/>
      <c r="K43" s="109"/>
      <c r="L43" s="109"/>
    </row>
    <row r="44" spans="1:12" ht="16.5" customHeight="1" x14ac:dyDescent="0.25">
      <c r="A44" s="248">
        <v>34</v>
      </c>
      <c r="B44" s="248" t="s">
        <v>46</v>
      </c>
      <c r="C44" s="126">
        <f>C45</f>
        <v>1148.18</v>
      </c>
      <c r="D44" s="126">
        <f t="shared" ref="D44:F44" si="10">D45</f>
        <v>1000</v>
      </c>
      <c r="E44" s="126">
        <f t="shared" si="10"/>
        <v>653.34</v>
      </c>
      <c r="F44" s="126">
        <f t="shared" si="10"/>
        <v>653.34</v>
      </c>
      <c r="G44" s="221">
        <f t="shared" si="2"/>
        <v>56.902227873678349</v>
      </c>
      <c r="H44" s="222">
        <f t="shared" si="3"/>
        <v>100</v>
      </c>
      <c r="I44" s="109"/>
      <c r="J44" s="109"/>
      <c r="K44" s="109"/>
      <c r="L44" s="109"/>
    </row>
    <row r="45" spans="1:12" ht="16.5" customHeight="1" x14ac:dyDescent="0.25">
      <c r="A45" s="243">
        <v>3431</v>
      </c>
      <c r="B45" s="243" t="s">
        <v>124</v>
      </c>
      <c r="C45" s="94">
        <v>1148.18</v>
      </c>
      <c r="D45" s="94">
        <v>1000</v>
      </c>
      <c r="E45" s="94">
        <v>653.34</v>
      </c>
      <c r="F45" s="94">
        <v>653.34</v>
      </c>
      <c r="G45" s="221">
        <f t="shared" si="2"/>
        <v>56.902227873678349</v>
      </c>
      <c r="H45" s="222">
        <f t="shared" si="3"/>
        <v>100</v>
      </c>
      <c r="I45" s="109"/>
      <c r="J45" s="109"/>
      <c r="K45" s="109"/>
      <c r="L45" s="109"/>
    </row>
    <row r="46" spans="1:12" ht="16.5" customHeight="1" x14ac:dyDescent="0.25">
      <c r="A46" s="250">
        <v>4</v>
      </c>
      <c r="B46" s="251" t="s">
        <v>5</v>
      </c>
      <c r="C46" s="126">
        <f>C48+C49+C47</f>
        <v>266.31</v>
      </c>
      <c r="D46" s="126">
        <f t="shared" ref="D46:E46" si="11">D48+D49</f>
        <v>130</v>
      </c>
      <c r="E46" s="126">
        <f t="shared" si="11"/>
        <v>0</v>
      </c>
      <c r="F46" s="126">
        <f>F47+F48+F49</f>
        <v>0</v>
      </c>
      <c r="G46" s="219">
        <f t="shared" si="2"/>
        <v>0</v>
      </c>
      <c r="H46" s="220" t="e">
        <f t="shared" si="3"/>
        <v>#DIV/0!</v>
      </c>
      <c r="I46" s="109"/>
      <c r="J46" s="109"/>
      <c r="K46" s="109"/>
      <c r="L46" s="109"/>
    </row>
    <row r="47" spans="1:12" ht="16.5" customHeight="1" x14ac:dyDescent="0.25">
      <c r="A47" s="68">
        <v>4223</v>
      </c>
      <c r="B47" s="68" t="s">
        <v>95</v>
      </c>
      <c r="C47" s="94">
        <v>62.25</v>
      </c>
      <c r="D47" s="126"/>
      <c r="E47" s="126"/>
      <c r="F47" s="126">
        <v>0</v>
      </c>
      <c r="G47" s="221">
        <f t="shared" si="2"/>
        <v>0</v>
      </c>
      <c r="H47" s="222" t="e">
        <f t="shared" si="3"/>
        <v>#DIV/0!</v>
      </c>
      <c r="I47" s="109"/>
      <c r="J47" s="109"/>
      <c r="K47" s="109"/>
      <c r="L47" s="109"/>
    </row>
    <row r="48" spans="1:12" ht="16.5" customHeight="1" x14ac:dyDescent="0.25">
      <c r="A48" s="252">
        <v>4227</v>
      </c>
      <c r="B48" s="253" t="s">
        <v>126</v>
      </c>
      <c r="C48" s="94">
        <v>204.06</v>
      </c>
      <c r="D48" s="94">
        <v>0</v>
      </c>
      <c r="E48" s="94">
        <v>0</v>
      </c>
      <c r="F48" s="94">
        <v>0</v>
      </c>
      <c r="G48" s="221">
        <f t="shared" si="2"/>
        <v>0</v>
      </c>
      <c r="H48" s="222" t="e">
        <f t="shared" si="3"/>
        <v>#DIV/0!</v>
      </c>
      <c r="I48" s="109"/>
      <c r="J48" s="109"/>
      <c r="K48" s="109"/>
      <c r="L48" s="109"/>
    </row>
    <row r="49" spans="1:12" ht="16.5" customHeight="1" x14ac:dyDescent="0.25">
      <c r="A49" s="252">
        <v>4241</v>
      </c>
      <c r="B49" s="253" t="s">
        <v>127</v>
      </c>
      <c r="C49" s="94">
        <v>0</v>
      </c>
      <c r="D49" s="94">
        <v>130</v>
      </c>
      <c r="E49" s="94">
        <v>0</v>
      </c>
      <c r="F49" s="94">
        <v>0</v>
      </c>
      <c r="G49" s="221" t="e">
        <f t="shared" si="2"/>
        <v>#DIV/0!</v>
      </c>
      <c r="H49" s="222" t="e">
        <f t="shared" si="3"/>
        <v>#DIV/0!</v>
      </c>
      <c r="I49" s="109"/>
      <c r="J49" s="109"/>
      <c r="K49" s="109"/>
      <c r="L49" s="109"/>
    </row>
    <row r="50" spans="1:12" s="62" customFormat="1" ht="25.5" customHeight="1" x14ac:dyDescent="0.25">
      <c r="A50" s="254" t="s">
        <v>145</v>
      </c>
      <c r="B50" s="255" t="s">
        <v>157</v>
      </c>
      <c r="C50" s="81">
        <f>C51+C166</f>
        <v>1077181.8800000001</v>
      </c>
      <c r="D50" s="82">
        <f>D51+D166</f>
        <v>1177400</v>
      </c>
      <c r="E50" s="82">
        <f>E51+E166</f>
        <v>1322292</v>
      </c>
      <c r="F50" s="81">
        <f>F51+F166</f>
        <v>1264295.21</v>
      </c>
      <c r="G50" s="237">
        <f t="shared" si="2"/>
        <v>117.37063475297225</v>
      </c>
      <c r="H50" s="238">
        <f t="shared" si="3"/>
        <v>95.613919618359631</v>
      </c>
      <c r="I50" s="165"/>
      <c r="J50" s="165"/>
      <c r="K50" s="165"/>
      <c r="L50" s="165"/>
    </row>
    <row r="51" spans="1:12" s="63" customFormat="1" ht="25.5" customHeight="1" x14ac:dyDescent="0.25">
      <c r="A51" s="239" t="s">
        <v>146</v>
      </c>
      <c r="B51" s="256" t="s">
        <v>158</v>
      </c>
      <c r="C51" s="127">
        <f>C52+C59+C76+C104+C132+C152</f>
        <v>1044726.4600000001</v>
      </c>
      <c r="D51" s="141">
        <f>D52+D59+D76+D104+D132+D152</f>
        <v>1145400</v>
      </c>
      <c r="E51" s="141">
        <f>E52+E59+E76+E104+E132+E152</f>
        <v>1264561</v>
      </c>
      <c r="F51" s="127">
        <f>F52+F59+F76+F104+F132+F152</f>
        <v>1204065.1499999999</v>
      </c>
      <c r="G51" s="229">
        <f t="shared" si="2"/>
        <v>115.25171383138893</v>
      </c>
      <c r="H51" s="230">
        <f t="shared" si="3"/>
        <v>95.216059169941175</v>
      </c>
      <c r="I51" s="241"/>
      <c r="J51" s="241"/>
      <c r="K51" s="241"/>
      <c r="L51" s="241"/>
    </row>
    <row r="52" spans="1:12" s="63" customFormat="1" ht="25.5" customHeight="1" x14ac:dyDescent="0.25">
      <c r="A52" s="359" t="s">
        <v>151</v>
      </c>
      <c r="B52" s="359"/>
      <c r="C52" s="115">
        <f>C53</f>
        <v>334.4</v>
      </c>
      <c r="D52" s="140">
        <f t="shared" ref="D52:F52" si="12">D53</f>
        <v>600</v>
      </c>
      <c r="E52" s="140">
        <f t="shared" si="12"/>
        <v>2117</v>
      </c>
      <c r="F52" s="115">
        <f t="shared" si="12"/>
        <v>2616.81</v>
      </c>
      <c r="G52" s="233">
        <f t="shared" si="2"/>
        <v>782.53887559808618</v>
      </c>
      <c r="H52" s="234">
        <f t="shared" si="3"/>
        <v>123.60935285781767</v>
      </c>
      <c r="I52" s="241"/>
      <c r="J52" s="241"/>
      <c r="K52" s="241"/>
      <c r="L52" s="241"/>
    </row>
    <row r="53" spans="1:12" ht="16.5" customHeight="1" x14ac:dyDescent="0.25">
      <c r="A53" s="248">
        <v>32</v>
      </c>
      <c r="B53" s="248" t="s">
        <v>10</v>
      </c>
      <c r="C53" s="126">
        <f>C54+C57</f>
        <v>334.4</v>
      </c>
      <c r="D53" s="132">
        <v>600</v>
      </c>
      <c r="E53" s="132">
        <v>2117</v>
      </c>
      <c r="F53" s="126">
        <f t="shared" ref="F53" si="13">F54+F57</f>
        <v>2616.81</v>
      </c>
      <c r="G53" s="219">
        <f t="shared" si="2"/>
        <v>782.53887559808618</v>
      </c>
      <c r="H53" s="220">
        <f t="shared" si="3"/>
        <v>123.60935285781767</v>
      </c>
      <c r="I53" s="109"/>
      <c r="J53" s="109"/>
      <c r="K53" s="109"/>
      <c r="L53" s="109"/>
    </row>
    <row r="54" spans="1:12" ht="16.5" customHeight="1" x14ac:dyDescent="0.25">
      <c r="A54" s="248">
        <v>322</v>
      </c>
      <c r="B54" s="248" t="s">
        <v>113</v>
      </c>
      <c r="C54" s="126">
        <f>C55+C56</f>
        <v>0</v>
      </c>
      <c r="D54" s="132"/>
      <c r="E54" s="132"/>
      <c r="F54" s="126">
        <f t="shared" ref="F54" si="14">F55+F56</f>
        <v>2293.38</v>
      </c>
      <c r="G54" s="221"/>
      <c r="H54" s="222"/>
      <c r="I54" s="109"/>
      <c r="J54" s="109"/>
      <c r="K54" s="109"/>
      <c r="L54" s="109"/>
    </row>
    <row r="55" spans="1:12" ht="16.5" customHeight="1" x14ac:dyDescent="0.25">
      <c r="A55" s="243">
        <v>3221</v>
      </c>
      <c r="B55" s="243" t="s">
        <v>114</v>
      </c>
      <c r="C55" s="94">
        <v>0</v>
      </c>
      <c r="D55" s="131"/>
      <c r="E55" s="131"/>
      <c r="F55" s="94">
        <v>485</v>
      </c>
      <c r="G55" s="221"/>
      <c r="H55" s="222"/>
      <c r="I55" s="109"/>
      <c r="J55" s="109"/>
      <c r="K55" s="109"/>
      <c r="L55" s="109"/>
    </row>
    <row r="56" spans="1:12" ht="16.5" customHeight="1" x14ac:dyDescent="0.25">
      <c r="A56" s="243">
        <v>3222</v>
      </c>
      <c r="B56" s="243" t="s">
        <v>115</v>
      </c>
      <c r="C56" s="94">
        <v>0</v>
      </c>
      <c r="D56" s="131"/>
      <c r="E56" s="131"/>
      <c r="F56" s="94">
        <v>1808.38</v>
      </c>
      <c r="G56" s="221"/>
      <c r="H56" s="222"/>
      <c r="I56" s="109"/>
      <c r="J56" s="109"/>
      <c r="K56" s="109"/>
      <c r="L56" s="109"/>
    </row>
    <row r="57" spans="1:12" ht="16.5" customHeight="1" x14ac:dyDescent="0.25">
      <c r="A57" s="248">
        <v>329</v>
      </c>
      <c r="B57" s="248" t="s">
        <v>122</v>
      </c>
      <c r="C57" s="126">
        <f>C58</f>
        <v>334.4</v>
      </c>
      <c r="D57" s="132"/>
      <c r="E57" s="132"/>
      <c r="F57" s="126">
        <f t="shared" ref="F57" si="15">F58</f>
        <v>323.43</v>
      </c>
      <c r="G57" s="221"/>
      <c r="H57" s="222"/>
      <c r="I57" s="109"/>
      <c r="J57" s="109"/>
      <c r="K57" s="109"/>
      <c r="L57" s="109"/>
    </row>
    <row r="58" spans="1:12" ht="16.5" customHeight="1" x14ac:dyDescent="0.25">
      <c r="A58" s="243">
        <v>3299</v>
      </c>
      <c r="B58" s="243" t="s">
        <v>123</v>
      </c>
      <c r="C58" s="94">
        <v>334.4</v>
      </c>
      <c r="D58" s="131"/>
      <c r="E58" s="131"/>
      <c r="F58" s="94">
        <v>323.43</v>
      </c>
      <c r="G58" s="221"/>
      <c r="H58" s="222"/>
      <c r="I58" s="109"/>
      <c r="J58" s="109"/>
      <c r="K58" s="109"/>
      <c r="L58" s="109"/>
    </row>
    <row r="59" spans="1:12" s="63" customFormat="1" ht="25.5" customHeight="1" x14ac:dyDescent="0.25">
      <c r="A59" s="359" t="s">
        <v>152</v>
      </c>
      <c r="B59" s="359"/>
      <c r="C59" s="115">
        <f>C60+C64</f>
        <v>515.51</v>
      </c>
      <c r="D59" s="140">
        <f t="shared" ref="D59:F59" si="16">D60+D64</f>
        <v>1300</v>
      </c>
      <c r="E59" s="140">
        <f t="shared" si="16"/>
        <v>3042</v>
      </c>
      <c r="F59" s="115">
        <f t="shared" si="16"/>
        <v>2470.9</v>
      </c>
      <c r="G59" s="233">
        <f t="shared" si="2"/>
        <v>479.31174952959213</v>
      </c>
      <c r="H59" s="234">
        <f t="shared" si="3"/>
        <v>81.226166995397762</v>
      </c>
      <c r="I59" s="241"/>
      <c r="J59" s="241"/>
      <c r="K59" s="241"/>
      <c r="L59" s="241"/>
    </row>
    <row r="60" spans="1:12" ht="16.5" customHeight="1" x14ac:dyDescent="0.25">
      <c r="A60" s="242">
        <v>31</v>
      </c>
      <c r="B60" s="242" t="s">
        <v>4</v>
      </c>
      <c r="C60" s="126">
        <f>C61</f>
        <v>316</v>
      </c>
      <c r="D60" s="132">
        <f t="shared" ref="D60" si="17">D62+D63</f>
        <v>0</v>
      </c>
      <c r="E60" s="132">
        <v>500</v>
      </c>
      <c r="F60" s="126">
        <f>F61</f>
        <v>474.84999999999997</v>
      </c>
      <c r="G60" s="219">
        <f t="shared" si="2"/>
        <v>150.26898734177215</v>
      </c>
      <c r="H60" s="220">
        <f t="shared" si="3"/>
        <v>94.969999999999985</v>
      </c>
      <c r="I60" s="109"/>
      <c r="J60" s="109"/>
      <c r="K60" s="109"/>
      <c r="L60" s="109"/>
    </row>
    <row r="61" spans="1:12" ht="16.5" customHeight="1" x14ac:dyDescent="0.25">
      <c r="A61" s="242">
        <v>311</v>
      </c>
      <c r="B61" s="242" t="s">
        <v>108</v>
      </c>
      <c r="C61" s="126">
        <f>C62+C63</f>
        <v>316</v>
      </c>
      <c r="D61" s="132">
        <f t="shared" ref="D61:F61" si="18">D62+D63</f>
        <v>0</v>
      </c>
      <c r="E61" s="132">
        <f t="shared" si="18"/>
        <v>0</v>
      </c>
      <c r="F61" s="126">
        <f t="shared" si="18"/>
        <v>474.84999999999997</v>
      </c>
      <c r="G61" s="221"/>
      <c r="H61" s="222"/>
      <c r="I61" s="109"/>
      <c r="J61" s="109"/>
      <c r="K61" s="109"/>
      <c r="L61" s="109"/>
    </row>
    <row r="62" spans="1:12" s="63" customFormat="1" ht="16.5" customHeight="1" x14ac:dyDescent="0.25">
      <c r="A62" s="257">
        <v>3111</v>
      </c>
      <c r="B62" s="252" t="s">
        <v>24</v>
      </c>
      <c r="C62" s="94">
        <v>316</v>
      </c>
      <c r="D62" s="131"/>
      <c r="E62" s="131"/>
      <c r="F62" s="94">
        <v>473.08</v>
      </c>
      <c r="G62" s="221"/>
      <c r="H62" s="222"/>
      <c r="I62" s="241"/>
      <c r="J62" s="241"/>
      <c r="K62" s="241"/>
      <c r="L62" s="241"/>
    </row>
    <row r="63" spans="1:12" s="62" customFormat="1" ht="16.5" customHeight="1" x14ac:dyDescent="0.25">
      <c r="A63" s="257">
        <v>3132</v>
      </c>
      <c r="B63" s="243" t="s">
        <v>111</v>
      </c>
      <c r="C63" s="94">
        <v>0</v>
      </c>
      <c r="D63" s="131"/>
      <c r="E63" s="131"/>
      <c r="F63" s="94">
        <v>1.77</v>
      </c>
      <c r="G63" s="221"/>
      <c r="H63" s="222"/>
      <c r="I63" s="165"/>
      <c r="J63" s="165"/>
      <c r="K63" s="165"/>
      <c r="L63" s="165"/>
    </row>
    <row r="64" spans="1:12" s="62" customFormat="1" ht="16.5" customHeight="1" x14ac:dyDescent="0.25">
      <c r="A64" s="248">
        <v>32</v>
      </c>
      <c r="B64" s="248" t="s">
        <v>10</v>
      </c>
      <c r="C64" s="126">
        <f>C65+C67+C71+C74</f>
        <v>199.51</v>
      </c>
      <c r="D64" s="132">
        <v>1300</v>
      </c>
      <c r="E64" s="132">
        <v>2542</v>
      </c>
      <c r="F64" s="126">
        <f>F65+F67+F71+F74</f>
        <v>1996.0500000000002</v>
      </c>
      <c r="G64" s="219">
        <f t="shared" si="2"/>
        <v>1000.4761666081903</v>
      </c>
      <c r="H64" s="220">
        <f t="shared" si="3"/>
        <v>78.522816679779709</v>
      </c>
      <c r="I64" s="165"/>
      <c r="J64" s="165"/>
      <c r="K64" s="165"/>
      <c r="L64" s="165"/>
    </row>
    <row r="65" spans="1:12" s="62" customFormat="1" ht="16.5" customHeight="1" x14ac:dyDescent="0.25">
      <c r="A65" s="248">
        <v>321</v>
      </c>
      <c r="B65" s="248" t="s">
        <v>25</v>
      </c>
      <c r="C65" s="126">
        <f>C66</f>
        <v>0</v>
      </c>
      <c r="D65" s="132"/>
      <c r="E65" s="132"/>
      <c r="F65" s="126">
        <f t="shared" ref="F65" si="19">F66</f>
        <v>89.59</v>
      </c>
      <c r="G65" s="221"/>
      <c r="H65" s="222"/>
      <c r="I65" s="165"/>
      <c r="J65" s="165"/>
      <c r="K65" s="165"/>
      <c r="L65" s="165"/>
    </row>
    <row r="66" spans="1:12" s="62" customFormat="1" ht="16.5" customHeight="1" x14ac:dyDescent="0.25">
      <c r="A66" s="243">
        <v>3213</v>
      </c>
      <c r="B66" s="243" t="s">
        <v>82</v>
      </c>
      <c r="C66" s="94">
        <v>0</v>
      </c>
      <c r="D66" s="131"/>
      <c r="E66" s="131"/>
      <c r="F66" s="94">
        <v>89.59</v>
      </c>
      <c r="G66" s="221"/>
      <c r="H66" s="222"/>
      <c r="I66" s="165"/>
      <c r="J66" s="165"/>
      <c r="K66" s="165"/>
      <c r="L66" s="165"/>
    </row>
    <row r="67" spans="1:12" s="62" customFormat="1" ht="16.5" customHeight="1" x14ac:dyDescent="0.25">
      <c r="A67" s="248">
        <v>322</v>
      </c>
      <c r="B67" s="248" t="s">
        <v>113</v>
      </c>
      <c r="C67" s="94">
        <f>C68+C69+C70</f>
        <v>197.85</v>
      </c>
      <c r="D67" s="132"/>
      <c r="E67" s="132"/>
      <c r="F67" s="94">
        <f t="shared" ref="F67" si="20">F68+F69+F70</f>
        <v>1834.7000000000003</v>
      </c>
      <c r="G67" s="221"/>
      <c r="H67" s="222"/>
      <c r="I67" s="165"/>
      <c r="J67" s="165"/>
      <c r="K67" s="165"/>
      <c r="L67" s="165"/>
    </row>
    <row r="68" spans="1:12" s="62" customFormat="1" ht="16.5" customHeight="1" x14ac:dyDescent="0.25">
      <c r="A68" s="243">
        <v>3221</v>
      </c>
      <c r="B68" s="243" t="s">
        <v>114</v>
      </c>
      <c r="C68" s="94">
        <v>183.6</v>
      </c>
      <c r="D68" s="131"/>
      <c r="E68" s="131"/>
      <c r="F68" s="94">
        <v>827.59</v>
      </c>
      <c r="G68" s="221"/>
      <c r="H68" s="222"/>
      <c r="I68" s="165"/>
      <c r="J68" s="165"/>
      <c r="K68" s="165"/>
      <c r="L68" s="165"/>
    </row>
    <row r="69" spans="1:12" s="62" customFormat="1" ht="16.5" customHeight="1" x14ac:dyDescent="0.25">
      <c r="A69" s="243">
        <v>3223</v>
      </c>
      <c r="B69" s="243" t="s">
        <v>84</v>
      </c>
      <c r="C69" s="94">
        <v>14.25</v>
      </c>
      <c r="D69" s="131"/>
      <c r="E69" s="131"/>
      <c r="F69" s="94">
        <v>776.21</v>
      </c>
      <c r="G69" s="221"/>
      <c r="H69" s="222"/>
      <c r="I69" s="165"/>
      <c r="J69" s="165"/>
      <c r="K69" s="165"/>
      <c r="L69" s="165"/>
    </row>
    <row r="70" spans="1:12" s="62" customFormat="1" ht="16.5" customHeight="1" x14ac:dyDescent="0.25">
      <c r="A70" s="243">
        <v>3227</v>
      </c>
      <c r="B70" s="249" t="s">
        <v>85</v>
      </c>
      <c r="C70" s="94">
        <v>0</v>
      </c>
      <c r="D70" s="131"/>
      <c r="E70" s="131"/>
      <c r="F70" s="94">
        <v>230.9</v>
      </c>
      <c r="G70" s="221"/>
      <c r="H70" s="222"/>
      <c r="I70" s="165"/>
      <c r="J70" s="165"/>
      <c r="K70" s="165"/>
      <c r="L70" s="165"/>
    </row>
    <row r="71" spans="1:12" s="62" customFormat="1" ht="16.5" customHeight="1" x14ac:dyDescent="0.25">
      <c r="A71" s="248">
        <v>323</v>
      </c>
      <c r="B71" s="248" t="s">
        <v>117</v>
      </c>
      <c r="C71" s="126">
        <f>C72+C73</f>
        <v>0</v>
      </c>
      <c r="D71" s="132"/>
      <c r="E71" s="132"/>
      <c r="F71" s="126">
        <f>F72+F73</f>
        <v>69.599999999999994</v>
      </c>
      <c r="G71" s="221"/>
      <c r="H71" s="222"/>
      <c r="I71" s="165"/>
      <c r="J71" s="165"/>
      <c r="K71" s="165"/>
      <c r="L71" s="165"/>
    </row>
    <row r="72" spans="1:12" s="62" customFormat="1" ht="16.5" customHeight="1" x14ac:dyDescent="0.25">
      <c r="A72" s="243">
        <v>3236</v>
      </c>
      <c r="B72" s="243" t="s">
        <v>120</v>
      </c>
      <c r="C72" s="94">
        <v>0</v>
      </c>
      <c r="D72" s="131"/>
      <c r="E72" s="131"/>
      <c r="F72" s="94">
        <v>55</v>
      </c>
      <c r="G72" s="221"/>
      <c r="H72" s="222"/>
      <c r="I72" s="165"/>
      <c r="J72" s="165"/>
      <c r="K72" s="165"/>
      <c r="L72" s="165"/>
    </row>
    <row r="73" spans="1:12" s="62" customFormat="1" ht="16.5" customHeight="1" x14ac:dyDescent="0.25">
      <c r="A73" s="243">
        <v>3239</v>
      </c>
      <c r="B73" s="243" t="s">
        <v>89</v>
      </c>
      <c r="C73" s="94">
        <v>0</v>
      </c>
      <c r="D73" s="131"/>
      <c r="E73" s="131"/>
      <c r="F73" s="94">
        <v>14.6</v>
      </c>
      <c r="G73" s="221"/>
      <c r="H73" s="222"/>
      <c r="I73" s="165"/>
      <c r="J73" s="165"/>
      <c r="K73" s="165"/>
      <c r="L73" s="165"/>
    </row>
    <row r="74" spans="1:12" s="62" customFormat="1" ht="16.5" customHeight="1" x14ac:dyDescent="0.25">
      <c r="A74" s="248">
        <v>329</v>
      </c>
      <c r="B74" s="248" t="s">
        <v>122</v>
      </c>
      <c r="C74" s="126">
        <f>C75</f>
        <v>1.66</v>
      </c>
      <c r="D74" s="132"/>
      <c r="E74" s="132"/>
      <c r="F74" s="126">
        <f t="shared" ref="F74" si="21">F75</f>
        <v>2.16</v>
      </c>
      <c r="G74" s="221"/>
      <c r="H74" s="222"/>
      <c r="I74" s="165"/>
      <c r="J74" s="165"/>
      <c r="K74" s="165"/>
      <c r="L74" s="165"/>
    </row>
    <row r="75" spans="1:12" s="62" customFormat="1" ht="16.5" customHeight="1" x14ac:dyDescent="0.25">
      <c r="A75" s="243">
        <v>3294</v>
      </c>
      <c r="B75" s="243" t="s">
        <v>91</v>
      </c>
      <c r="C75" s="94">
        <v>1.66</v>
      </c>
      <c r="D75" s="131"/>
      <c r="E75" s="131"/>
      <c r="F75" s="94">
        <v>2.16</v>
      </c>
      <c r="G75" s="221"/>
      <c r="H75" s="222"/>
      <c r="I75" s="165"/>
      <c r="J75" s="165"/>
      <c r="K75" s="165"/>
      <c r="L75" s="165"/>
    </row>
    <row r="76" spans="1:12" s="63" customFormat="1" ht="25.5" customHeight="1" x14ac:dyDescent="0.25">
      <c r="A76" s="359" t="s">
        <v>153</v>
      </c>
      <c r="B76" s="359"/>
      <c r="C76" s="115">
        <f>C77+C84+C100</f>
        <v>64704.69</v>
      </c>
      <c r="D76" s="140">
        <f>D77+D84+D100</f>
        <v>82000</v>
      </c>
      <c r="E76" s="140">
        <f>E77+E84+E100</f>
        <v>43000</v>
      </c>
      <c r="F76" s="115">
        <f>F77+F84+F100</f>
        <v>40304.630000000005</v>
      </c>
      <c r="G76" s="233">
        <f t="shared" ref="G76:G133" si="22">F76/C76*100</f>
        <v>62.290121473420243</v>
      </c>
      <c r="H76" s="234">
        <f t="shared" ref="H76:H133" si="23">F76/E76*100</f>
        <v>93.731697674418612</v>
      </c>
      <c r="I76" s="241"/>
      <c r="J76" s="241"/>
      <c r="K76" s="241"/>
      <c r="L76" s="241"/>
    </row>
    <row r="77" spans="1:12" s="83" customFormat="1" ht="16.5" customHeight="1" x14ac:dyDescent="0.25">
      <c r="A77" s="242">
        <v>31</v>
      </c>
      <c r="B77" s="242" t="s">
        <v>4</v>
      </c>
      <c r="C77" s="126">
        <f>C78+C82+C80</f>
        <v>3728.0299999999997</v>
      </c>
      <c r="D77" s="132">
        <v>5000</v>
      </c>
      <c r="E77" s="132">
        <v>5500</v>
      </c>
      <c r="F77" s="126">
        <f>F78+F82+F80</f>
        <v>5593.37</v>
      </c>
      <c r="G77" s="219">
        <f t="shared" si="22"/>
        <v>150.03554155948316</v>
      </c>
      <c r="H77" s="220">
        <f t="shared" si="23"/>
        <v>101.69763636363636</v>
      </c>
      <c r="I77" s="258"/>
      <c r="J77" s="258"/>
      <c r="K77" s="258"/>
      <c r="L77" s="258"/>
    </row>
    <row r="78" spans="1:12" s="83" customFormat="1" ht="16.5" customHeight="1" x14ac:dyDescent="0.25">
      <c r="A78" s="242">
        <v>311</v>
      </c>
      <c r="B78" s="242" t="s">
        <v>108</v>
      </c>
      <c r="C78" s="94">
        <f>C79</f>
        <v>3204.75</v>
      </c>
      <c r="D78" s="131">
        <f t="shared" ref="D78:F78" si="24">D79</f>
        <v>0</v>
      </c>
      <c r="E78" s="131">
        <f t="shared" si="24"/>
        <v>0</v>
      </c>
      <c r="F78" s="94">
        <f t="shared" si="24"/>
        <v>4748.2299999999996</v>
      </c>
      <c r="G78" s="221"/>
      <c r="H78" s="222"/>
      <c r="I78" s="258"/>
      <c r="J78" s="258"/>
      <c r="K78" s="258"/>
      <c r="L78" s="258"/>
    </row>
    <row r="79" spans="1:12" s="83" customFormat="1" ht="16.5" customHeight="1" x14ac:dyDescent="0.25">
      <c r="A79" s="252">
        <v>3111</v>
      </c>
      <c r="B79" s="252" t="s">
        <v>24</v>
      </c>
      <c r="C79" s="94">
        <v>3204.75</v>
      </c>
      <c r="D79" s="131"/>
      <c r="E79" s="131"/>
      <c r="F79" s="94">
        <v>4748.2299999999996</v>
      </c>
      <c r="G79" s="221"/>
      <c r="H79" s="222"/>
      <c r="I79" s="258"/>
      <c r="J79" s="258"/>
      <c r="K79" s="258"/>
      <c r="L79" s="258"/>
    </row>
    <row r="80" spans="1:12" s="83" customFormat="1" ht="16.5" customHeight="1" x14ac:dyDescent="0.25">
      <c r="A80" s="248">
        <v>312</v>
      </c>
      <c r="B80" s="248" t="s">
        <v>77</v>
      </c>
      <c r="C80" s="126">
        <f>C81</f>
        <v>0</v>
      </c>
      <c r="D80" s="132">
        <f t="shared" ref="D80:F80" si="25">D81</f>
        <v>0</v>
      </c>
      <c r="E80" s="132">
        <f t="shared" si="25"/>
        <v>0</v>
      </c>
      <c r="F80" s="126">
        <f t="shared" si="25"/>
        <v>175</v>
      </c>
      <c r="G80" s="221"/>
      <c r="H80" s="222"/>
      <c r="I80" s="258"/>
      <c r="J80" s="258"/>
      <c r="K80" s="258"/>
      <c r="L80" s="258"/>
    </row>
    <row r="81" spans="1:12" s="83" customFormat="1" ht="16.5" customHeight="1" x14ac:dyDescent="0.25">
      <c r="A81" s="243">
        <v>3121</v>
      </c>
      <c r="B81" s="243" t="s">
        <v>77</v>
      </c>
      <c r="C81" s="94">
        <v>0</v>
      </c>
      <c r="D81" s="131"/>
      <c r="E81" s="131"/>
      <c r="F81" s="94">
        <v>175</v>
      </c>
      <c r="G81" s="221"/>
      <c r="H81" s="222"/>
      <c r="I81" s="258"/>
      <c r="J81" s="258"/>
      <c r="K81" s="258"/>
      <c r="L81" s="258"/>
    </row>
    <row r="82" spans="1:12" s="83" customFormat="1" ht="16.5" customHeight="1" x14ac:dyDescent="0.25">
      <c r="A82" s="248">
        <v>313</v>
      </c>
      <c r="B82" s="248" t="s">
        <v>80</v>
      </c>
      <c r="C82" s="126">
        <f>C83</f>
        <v>523.28</v>
      </c>
      <c r="D82" s="132"/>
      <c r="E82" s="132"/>
      <c r="F82" s="126">
        <f t="shared" ref="F82" si="26">F83</f>
        <v>670.14</v>
      </c>
      <c r="G82" s="221"/>
      <c r="H82" s="222"/>
      <c r="I82" s="258"/>
      <c r="J82" s="258"/>
      <c r="K82" s="258"/>
      <c r="L82" s="258"/>
    </row>
    <row r="83" spans="1:12" s="83" customFormat="1" ht="16.5" customHeight="1" x14ac:dyDescent="0.25">
      <c r="A83" s="243">
        <v>3132</v>
      </c>
      <c r="B83" s="243" t="s">
        <v>111</v>
      </c>
      <c r="C83" s="94">
        <v>523.28</v>
      </c>
      <c r="D83" s="131"/>
      <c r="E83" s="131"/>
      <c r="F83" s="94">
        <v>670.14</v>
      </c>
      <c r="G83" s="221"/>
      <c r="H83" s="222"/>
      <c r="I83" s="258"/>
      <c r="J83" s="258"/>
      <c r="K83" s="258"/>
      <c r="L83" s="258"/>
    </row>
    <row r="84" spans="1:12" s="83" customFormat="1" ht="16.5" customHeight="1" x14ac:dyDescent="0.25">
      <c r="A84" s="248">
        <v>32</v>
      </c>
      <c r="B84" s="248" t="s">
        <v>10</v>
      </c>
      <c r="C84" s="126">
        <f>C87+C92+C97+C85</f>
        <v>60701.48</v>
      </c>
      <c r="D84" s="132">
        <f>D87+D92+D97+D85</f>
        <v>77000</v>
      </c>
      <c r="E84" s="132">
        <f>E87+E92+E97+E85</f>
        <v>37500</v>
      </c>
      <c r="F84" s="126">
        <f>F87+F92+F97+F85</f>
        <v>34224.35</v>
      </c>
      <c r="G84" s="219">
        <f t="shared" si="22"/>
        <v>56.381409481284471</v>
      </c>
      <c r="H84" s="220">
        <f t="shared" si="23"/>
        <v>91.264933333333332</v>
      </c>
      <c r="I84" s="258"/>
      <c r="J84" s="258"/>
      <c r="K84" s="258"/>
      <c r="L84" s="258"/>
    </row>
    <row r="85" spans="1:12" s="83" customFormat="1" ht="16.5" customHeight="1" x14ac:dyDescent="0.25">
      <c r="A85" s="248">
        <v>321</v>
      </c>
      <c r="B85" s="248" t="s">
        <v>25</v>
      </c>
      <c r="C85" s="126">
        <f>C86</f>
        <v>836.07</v>
      </c>
      <c r="D85" s="132"/>
      <c r="E85" s="132"/>
      <c r="F85" s="126">
        <f t="shared" ref="F85" si="27">F86</f>
        <v>0</v>
      </c>
      <c r="G85" s="221"/>
      <c r="H85" s="222"/>
      <c r="I85" s="258"/>
      <c r="J85" s="258"/>
      <c r="K85" s="258"/>
      <c r="L85" s="258"/>
    </row>
    <row r="86" spans="1:12" s="83" customFormat="1" ht="16.5" customHeight="1" x14ac:dyDescent="0.25">
      <c r="A86" s="243">
        <v>3211</v>
      </c>
      <c r="B86" s="243" t="s">
        <v>26</v>
      </c>
      <c r="C86" s="94">
        <v>836.07</v>
      </c>
      <c r="D86" s="131"/>
      <c r="E86" s="131"/>
      <c r="F86" s="94">
        <v>0</v>
      </c>
      <c r="G86" s="221"/>
      <c r="H86" s="222"/>
      <c r="I86" s="258"/>
      <c r="J86" s="258"/>
      <c r="K86" s="258"/>
      <c r="L86" s="258"/>
    </row>
    <row r="87" spans="1:12" s="83" customFormat="1" ht="16.5" customHeight="1" x14ac:dyDescent="0.25">
      <c r="A87" s="248">
        <v>322</v>
      </c>
      <c r="B87" s="248" t="s">
        <v>113</v>
      </c>
      <c r="C87" s="126">
        <f>C88+C89+C90+C91</f>
        <v>45762.17</v>
      </c>
      <c r="D87" s="132">
        <f t="shared" ref="D87:F87" si="28">D88+D89+D90+D91</f>
        <v>56000</v>
      </c>
      <c r="E87" s="132">
        <f t="shared" si="28"/>
        <v>12500</v>
      </c>
      <c r="F87" s="126">
        <f t="shared" si="28"/>
        <v>11349.81</v>
      </c>
      <c r="G87" s="221"/>
      <c r="H87" s="222"/>
      <c r="I87" s="258"/>
      <c r="J87" s="258"/>
      <c r="K87" s="258"/>
      <c r="L87" s="258"/>
    </row>
    <row r="88" spans="1:12" s="83" customFormat="1" ht="16.5" customHeight="1" x14ac:dyDescent="0.25">
      <c r="A88" s="243">
        <v>3221</v>
      </c>
      <c r="B88" s="243" t="s">
        <v>114</v>
      </c>
      <c r="C88" s="94">
        <v>7662.65</v>
      </c>
      <c r="D88" s="131">
        <v>8000</v>
      </c>
      <c r="E88" s="131">
        <v>6000</v>
      </c>
      <c r="F88" s="94">
        <v>5255.76</v>
      </c>
      <c r="G88" s="221"/>
      <c r="H88" s="222"/>
      <c r="I88" s="258"/>
      <c r="J88" s="258"/>
      <c r="K88" s="258"/>
      <c r="L88" s="258"/>
    </row>
    <row r="89" spans="1:12" ht="16.5" customHeight="1" x14ac:dyDescent="0.25">
      <c r="A89" s="243">
        <v>3222</v>
      </c>
      <c r="B89" s="243" t="s">
        <v>115</v>
      </c>
      <c r="C89" s="94">
        <v>35835.25</v>
      </c>
      <c r="D89" s="131">
        <v>48000</v>
      </c>
      <c r="E89" s="131">
        <v>6500</v>
      </c>
      <c r="F89" s="94">
        <v>4122.97</v>
      </c>
      <c r="G89" s="221"/>
      <c r="H89" s="222"/>
      <c r="I89" s="109"/>
      <c r="J89" s="109"/>
      <c r="K89" s="109"/>
      <c r="L89" s="109"/>
    </row>
    <row r="90" spans="1:12" ht="16.5" customHeight="1" x14ac:dyDescent="0.25">
      <c r="A90" s="243">
        <v>3223</v>
      </c>
      <c r="B90" s="243" t="s">
        <v>84</v>
      </c>
      <c r="C90" s="94">
        <v>2264.27</v>
      </c>
      <c r="D90" s="131"/>
      <c r="E90" s="131"/>
      <c r="F90" s="94">
        <v>1754.08</v>
      </c>
      <c r="G90" s="221"/>
      <c r="H90" s="222"/>
      <c r="I90" s="109"/>
      <c r="J90" s="109"/>
      <c r="K90" s="109"/>
      <c r="L90" s="109"/>
    </row>
    <row r="91" spans="1:12" ht="16.5" customHeight="1" x14ac:dyDescent="0.25">
      <c r="A91" s="243">
        <v>3227</v>
      </c>
      <c r="B91" s="249" t="s">
        <v>85</v>
      </c>
      <c r="C91" s="94">
        <v>0</v>
      </c>
      <c r="D91" s="131"/>
      <c r="E91" s="131"/>
      <c r="F91" s="94">
        <v>217</v>
      </c>
      <c r="G91" s="221"/>
      <c r="H91" s="222"/>
      <c r="I91" s="109"/>
      <c r="J91" s="109"/>
      <c r="K91" s="109"/>
      <c r="L91" s="109"/>
    </row>
    <row r="92" spans="1:12" s="62" customFormat="1" ht="16.5" customHeight="1" x14ac:dyDescent="0.25">
      <c r="A92" s="248">
        <v>323</v>
      </c>
      <c r="B92" s="248" t="s">
        <v>117</v>
      </c>
      <c r="C92" s="126">
        <f>C93+C94+C96+C95</f>
        <v>11813.77</v>
      </c>
      <c r="D92" s="132">
        <f t="shared" ref="D92:F92" si="29">D93+D94+D96+D95</f>
        <v>18000</v>
      </c>
      <c r="E92" s="132">
        <f t="shared" si="29"/>
        <v>20000</v>
      </c>
      <c r="F92" s="126">
        <f t="shared" si="29"/>
        <v>19565.72</v>
      </c>
      <c r="G92" s="221"/>
      <c r="H92" s="222"/>
      <c r="I92" s="165"/>
      <c r="J92" s="165"/>
      <c r="K92" s="165"/>
      <c r="L92" s="165"/>
    </row>
    <row r="93" spans="1:12" s="62" customFormat="1" ht="16.5" customHeight="1" x14ac:dyDescent="0.25">
      <c r="A93" s="243">
        <v>3231</v>
      </c>
      <c r="B93" s="243" t="s">
        <v>118</v>
      </c>
      <c r="C93" s="94">
        <v>10415.76</v>
      </c>
      <c r="D93" s="131">
        <v>18000</v>
      </c>
      <c r="E93" s="131">
        <v>20000</v>
      </c>
      <c r="F93" s="94">
        <v>18783.349999999999</v>
      </c>
      <c r="G93" s="221"/>
      <c r="H93" s="222"/>
      <c r="I93" s="165"/>
      <c r="J93" s="165"/>
      <c r="K93" s="165"/>
      <c r="L93" s="165"/>
    </row>
    <row r="94" spans="1:12" s="62" customFormat="1" ht="16.5" customHeight="1" x14ac:dyDescent="0.25">
      <c r="A94" s="243">
        <v>3232</v>
      </c>
      <c r="B94" s="243" t="s">
        <v>119</v>
      </c>
      <c r="C94" s="94">
        <v>523.34</v>
      </c>
      <c r="D94" s="131"/>
      <c r="E94" s="131"/>
      <c r="F94" s="94">
        <v>0</v>
      </c>
      <c r="G94" s="221"/>
      <c r="H94" s="222"/>
      <c r="I94" s="165"/>
      <c r="J94" s="165"/>
      <c r="K94" s="165"/>
      <c r="L94" s="165"/>
    </row>
    <row r="95" spans="1:12" s="62" customFormat="1" ht="16.5" customHeight="1" x14ac:dyDescent="0.25">
      <c r="A95" s="243">
        <v>3234</v>
      </c>
      <c r="B95" s="243" t="s">
        <v>87</v>
      </c>
      <c r="C95" s="94">
        <v>460.25</v>
      </c>
      <c r="D95" s="131"/>
      <c r="E95" s="131"/>
      <c r="F95" s="94">
        <v>368.54</v>
      </c>
      <c r="G95" s="221"/>
      <c r="H95" s="222"/>
      <c r="I95" s="165"/>
      <c r="J95" s="165"/>
      <c r="K95" s="165"/>
      <c r="L95" s="165"/>
    </row>
    <row r="96" spans="1:12" s="62" customFormat="1" ht="16.5" customHeight="1" x14ac:dyDescent="0.25">
      <c r="A96" s="243">
        <v>3236</v>
      </c>
      <c r="B96" s="243" t="s">
        <v>120</v>
      </c>
      <c r="C96" s="94">
        <v>414.42</v>
      </c>
      <c r="D96" s="131"/>
      <c r="E96" s="131"/>
      <c r="F96" s="94">
        <v>413.83</v>
      </c>
      <c r="G96" s="221"/>
      <c r="H96" s="222"/>
      <c r="I96" s="165"/>
      <c r="J96" s="165"/>
      <c r="K96" s="165"/>
      <c r="L96" s="165"/>
    </row>
    <row r="97" spans="1:12" ht="16.5" customHeight="1" x14ac:dyDescent="0.25">
      <c r="A97" s="248">
        <v>329</v>
      </c>
      <c r="B97" s="248" t="s">
        <v>122</v>
      </c>
      <c r="C97" s="126">
        <f>C99+C98</f>
        <v>2289.4699999999998</v>
      </c>
      <c r="D97" s="132">
        <f t="shared" ref="D97:F97" si="30">D99+D98</f>
        <v>3000</v>
      </c>
      <c r="E97" s="132">
        <f t="shared" si="30"/>
        <v>5000</v>
      </c>
      <c r="F97" s="126">
        <f t="shared" si="30"/>
        <v>3308.82</v>
      </c>
      <c r="G97" s="221"/>
      <c r="H97" s="222"/>
      <c r="I97" s="109"/>
      <c r="J97" s="109"/>
      <c r="K97" s="109"/>
      <c r="L97" s="109"/>
    </row>
    <row r="98" spans="1:12" ht="16.5" customHeight="1" x14ac:dyDescent="0.25">
      <c r="A98" s="243">
        <v>3292</v>
      </c>
      <c r="B98" s="243" t="s">
        <v>90</v>
      </c>
      <c r="C98" s="94">
        <v>2289.4699999999998</v>
      </c>
      <c r="D98" s="132"/>
      <c r="E98" s="132"/>
      <c r="F98" s="94">
        <v>2752</v>
      </c>
      <c r="G98" s="221"/>
      <c r="H98" s="222"/>
      <c r="I98" s="109"/>
      <c r="J98" s="109"/>
      <c r="K98" s="109"/>
      <c r="L98" s="109"/>
    </row>
    <row r="99" spans="1:12" ht="16.5" customHeight="1" x14ac:dyDescent="0.25">
      <c r="A99" s="243">
        <v>3299</v>
      </c>
      <c r="B99" s="243" t="s">
        <v>123</v>
      </c>
      <c r="C99" s="94">
        <v>0</v>
      </c>
      <c r="D99" s="131">
        <v>3000</v>
      </c>
      <c r="E99" s="131">
        <v>5000</v>
      </c>
      <c r="F99" s="94">
        <v>556.82000000000005</v>
      </c>
      <c r="G99" s="221"/>
      <c r="H99" s="222"/>
      <c r="I99" s="109"/>
      <c r="J99" s="109"/>
      <c r="K99" s="109"/>
      <c r="L99" s="109"/>
    </row>
    <row r="100" spans="1:12" ht="24" customHeight="1" x14ac:dyDescent="0.25">
      <c r="A100" s="250">
        <v>4</v>
      </c>
      <c r="B100" s="251" t="s">
        <v>5</v>
      </c>
      <c r="C100" s="126">
        <f>C101+C102+C103</f>
        <v>275.18</v>
      </c>
      <c r="D100" s="132">
        <f t="shared" ref="D100:F100" si="31">D101+D102+D103</f>
        <v>0</v>
      </c>
      <c r="E100" s="132">
        <f t="shared" si="31"/>
        <v>0</v>
      </c>
      <c r="F100" s="126">
        <f t="shared" si="31"/>
        <v>486.90999999999997</v>
      </c>
      <c r="G100" s="219">
        <f t="shared" si="22"/>
        <v>176.9423649974562</v>
      </c>
      <c r="H100" s="220" t="e">
        <f t="shared" si="23"/>
        <v>#DIV/0!</v>
      </c>
      <c r="I100" s="109"/>
      <c r="J100" s="109"/>
      <c r="K100" s="109"/>
      <c r="L100" s="109"/>
    </row>
    <row r="101" spans="1:12" ht="16.5" customHeight="1" x14ac:dyDescent="0.25">
      <c r="A101" s="259">
        <v>4221</v>
      </c>
      <c r="B101" s="259" t="s">
        <v>93</v>
      </c>
      <c r="C101" s="94">
        <v>0</v>
      </c>
      <c r="D101" s="131">
        <v>0</v>
      </c>
      <c r="E101" s="131">
        <v>0</v>
      </c>
      <c r="F101" s="94">
        <v>313.75</v>
      </c>
      <c r="G101" s="221"/>
      <c r="H101" s="222"/>
      <c r="I101" s="109"/>
      <c r="J101" s="109"/>
      <c r="K101" s="109"/>
      <c r="L101" s="109"/>
    </row>
    <row r="102" spans="1:12" ht="16.5" customHeight="1" x14ac:dyDescent="0.25">
      <c r="A102" s="252">
        <v>4241</v>
      </c>
      <c r="B102" s="253" t="s">
        <v>127</v>
      </c>
      <c r="C102" s="94">
        <v>23.68</v>
      </c>
      <c r="D102" s="131"/>
      <c r="E102" s="142"/>
      <c r="F102" s="128">
        <v>0</v>
      </c>
      <c r="G102" s="221"/>
      <c r="H102" s="222"/>
      <c r="I102" s="109"/>
      <c r="J102" s="109"/>
      <c r="K102" s="109"/>
      <c r="L102" s="109"/>
    </row>
    <row r="103" spans="1:12" ht="16.5" customHeight="1" x14ac:dyDescent="0.25">
      <c r="A103" s="243">
        <v>4242</v>
      </c>
      <c r="B103" s="243" t="s">
        <v>94</v>
      </c>
      <c r="C103" s="94">
        <v>251.5</v>
      </c>
      <c r="D103" s="131"/>
      <c r="E103" s="142"/>
      <c r="F103" s="128">
        <v>173.16</v>
      </c>
      <c r="G103" s="221"/>
      <c r="H103" s="222"/>
      <c r="I103" s="109"/>
      <c r="J103" s="109"/>
      <c r="K103" s="109"/>
      <c r="L103" s="109"/>
    </row>
    <row r="104" spans="1:12" s="61" customFormat="1" ht="25.5" customHeight="1" x14ac:dyDescent="0.2">
      <c r="A104" s="359" t="s">
        <v>154</v>
      </c>
      <c r="B104" s="359"/>
      <c r="C104" s="115">
        <f>C105+C115+C126+C128</f>
        <v>941728.7300000001</v>
      </c>
      <c r="D104" s="140">
        <f>D105+D115+D126+D128</f>
        <v>1040000</v>
      </c>
      <c r="E104" s="140">
        <f>E105+E115+E126+E128</f>
        <v>1185000</v>
      </c>
      <c r="F104" s="129">
        <f>F105+F115+F126+F128</f>
        <v>1134164.75</v>
      </c>
      <c r="G104" s="233">
        <f t="shared" si="22"/>
        <v>120.43433675427953</v>
      </c>
      <c r="H104" s="234">
        <f t="shared" si="23"/>
        <v>95.710105485232063</v>
      </c>
      <c r="I104" s="109"/>
      <c r="J104" s="109"/>
      <c r="K104" s="109"/>
      <c r="L104" s="109"/>
    </row>
    <row r="105" spans="1:12" s="61" customFormat="1" ht="16.5" customHeight="1" x14ac:dyDescent="0.2">
      <c r="A105" s="242">
        <v>31</v>
      </c>
      <c r="B105" s="242" t="s">
        <v>4</v>
      </c>
      <c r="C105" s="95">
        <f>C106+C110+C112</f>
        <v>879353.07000000007</v>
      </c>
      <c r="D105" s="130">
        <f t="shared" ref="D105:F105" si="32">D106+D110+D112</f>
        <v>1018100</v>
      </c>
      <c r="E105" s="130">
        <f t="shared" si="32"/>
        <v>1057150</v>
      </c>
      <c r="F105" s="126">
        <f t="shared" si="32"/>
        <v>1006558.88</v>
      </c>
      <c r="G105" s="219">
        <f t="shared" si="22"/>
        <v>114.46584021137265</v>
      </c>
      <c r="H105" s="220">
        <f t="shared" si="23"/>
        <v>95.214385848744271</v>
      </c>
      <c r="I105" s="109"/>
      <c r="J105" s="109"/>
      <c r="K105" s="109"/>
      <c r="L105" s="109"/>
    </row>
    <row r="106" spans="1:12" s="61" customFormat="1" ht="16.5" customHeight="1" x14ac:dyDescent="0.2">
      <c r="A106" s="242">
        <v>311</v>
      </c>
      <c r="B106" s="242" t="s">
        <v>108</v>
      </c>
      <c r="C106" s="95">
        <f>C107+C108+C109</f>
        <v>724855.99</v>
      </c>
      <c r="D106" s="130">
        <v>794600</v>
      </c>
      <c r="E106" s="130">
        <v>870000</v>
      </c>
      <c r="F106" s="126">
        <f t="shared" ref="F106" si="33">F107+F108+F109</f>
        <v>830697</v>
      </c>
      <c r="G106" s="221"/>
      <c r="H106" s="222"/>
      <c r="I106" s="109"/>
      <c r="J106" s="109"/>
      <c r="K106" s="109"/>
      <c r="L106" s="109"/>
    </row>
    <row r="107" spans="1:12" s="61" customFormat="1" ht="16.5" customHeight="1" x14ac:dyDescent="0.2">
      <c r="A107" s="252">
        <v>3111</v>
      </c>
      <c r="B107" s="252" t="s">
        <v>24</v>
      </c>
      <c r="C107" s="94">
        <v>722182.92</v>
      </c>
      <c r="D107" s="131"/>
      <c r="E107" s="131"/>
      <c r="F107" s="94">
        <v>827136.04</v>
      </c>
      <c r="G107" s="221"/>
      <c r="H107" s="222"/>
      <c r="I107" s="109"/>
      <c r="J107" s="109"/>
      <c r="K107" s="109"/>
      <c r="L107" s="109"/>
    </row>
    <row r="108" spans="1:12" s="61" customFormat="1" ht="16.5" customHeight="1" x14ac:dyDescent="0.2">
      <c r="A108" s="243">
        <v>3113</v>
      </c>
      <c r="B108" s="243" t="s">
        <v>109</v>
      </c>
      <c r="C108" s="94">
        <v>0</v>
      </c>
      <c r="D108" s="131"/>
      <c r="E108" s="131"/>
      <c r="F108" s="94">
        <v>696.58</v>
      </c>
      <c r="G108" s="221"/>
      <c r="H108" s="222"/>
      <c r="I108" s="109"/>
      <c r="J108" s="109"/>
      <c r="K108" s="109"/>
      <c r="L108" s="109"/>
    </row>
    <row r="109" spans="1:12" s="61" customFormat="1" ht="16.5" customHeight="1" x14ac:dyDescent="0.2">
      <c r="A109" s="243">
        <v>3114</v>
      </c>
      <c r="B109" s="243" t="s">
        <v>110</v>
      </c>
      <c r="C109" s="94">
        <v>2673.07</v>
      </c>
      <c r="D109" s="131"/>
      <c r="E109" s="131"/>
      <c r="F109" s="94">
        <v>2864.38</v>
      </c>
      <c r="G109" s="221"/>
      <c r="H109" s="222"/>
      <c r="I109" s="109"/>
      <c r="J109" s="109"/>
      <c r="K109" s="109"/>
      <c r="L109" s="109"/>
    </row>
    <row r="110" spans="1:12" s="61" customFormat="1" ht="16.5" customHeight="1" x14ac:dyDescent="0.2">
      <c r="A110" s="248">
        <v>312</v>
      </c>
      <c r="B110" s="248" t="s">
        <v>77</v>
      </c>
      <c r="C110" s="126">
        <f>C111</f>
        <v>33840.300000000003</v>
      </c>
      <c r="D110" s="132">
        <v>88000</v>
      </c>
      <c r="E110" s="132">
        <v>41000</v>
      </c>
      <c r="F110" s="126">
        <f t="shared" ref="F110" si="34">F111</f>
        <v>37900.65</v>
      </c>
      <c r="G110" s="221"/>
      <c r="H110" s="222"/>
      <c r="I110" s="109"/>
      <c r="J110" s="109"/>
      <c r="K110" s="109"/>
      <c r="L110" s="109"/>
    </row>
    <row r="111" spans="1:12" s="61" customFormat="1" ht="16.5" customHeight="1" x14ac:dyDescent="0.2">
      <c r="A111" s="243">
        <v>3121</v>
      </c>
      <c r="B111" s="243" t="s">
        <v>77</v>
      </c>
      <c r="C111" s="94">
        <v>33840.300000000003</v>
      </c>
      <c r="D111" s="131"/>
      <c r="E111" s="131"/>
      <c r="F111" s="94">
        <v>37900.65</v>
      </c>
      <c r="G111" s="221"/>
      <c r="H111" s="222"/>
      <c r="I111" s="109"/>
      <c r="J111" s="109"/>
      <c r="K111" s="109"/>
      <c r="L111" s="109"/>
    </row>
    <row r="112" spans="1:12" s="61" customFormat="1" ht="16.5" customHeight="1" x14ac:dyDescent="0.2">
      <c r="A112" s="248">
        <v>313</v>
      </c>
      <c r="B112" s="248" t="s">
        <v>80</v>
      </c>
      <c r="C112" s="126">
        <f>C113+C114</f>
        <v>120656.78</v>
      </c>
      <c r="D112" s="132">
        <v>135500</v>
      </c>
      <c r="E112" s="132">
        <v>146150</v>
      </c>
      <c r="F112" s="126">
        <f t="shared" ref="F112" si="35">F113+F114</f>
        <v>137961.23000000001</v>
      </c>
      <c r="G112" s="221"/>
      <c r="H112" s="222"/>
      <c r="I112" s="109"/>
      <c r="J112" s="109"/>
      <c r="K112" s="109"/>
      <c r="L112" s="109"/>
    </row>
    <row r="113" spans="1:12" s="61" customFormat="1" ht="16.5" customHeight="1" x14ac:dyDescent="0.2">
      <c r="A113" s="243">
        <v>3132</v>
      </c>
      <c r="B113" s="243" t="s">
        <v>111</v>
      </c>
      <c r="C113" s="94">
        <v>117693.74</v>
      </c>
      <c r="D113" s="131"/>
      <c r="E113" s="131"/>
      <c r="F113" s="94">
        <v>137961.23000000001</v>
      </c>
      <c r="G113" s="221"/>
      <c r="H113" s="222"/>
      <c r="I113" s="109"/>
      <c r="J113" s="109"/>
      <c r="K113" s="109"/>
      <c r="L113" s="109"/>
    </row>
    <row r="114" spans="1:12" s="61" customFormat="1" ht="16.5" customHeight="1" x14ac:dyDescent="0.2">
      <c r="A114" s="243">
        <v>3133</v>
      </c>
      <c r="B114" s="243" t="s">
        <v>130</v>
      </c>
      <c r="C114" s="94">
        <v>2963.04</v>
      </c>
      <c r="D114" s="131"/>
      <c r="E114" s="131"/>
      <c r="F114" s="94">
        <v>0</v>
      </c>
      <c r="G114" s="221"/>
      <c r="H114" s="222"/>
      <c r="I114" s="109"/>
      <c r="J114" s="109"/>
      <c r="K114" s="109"/>
      <c r="L114" s="109"/>
    </row>
    <row r="115" spans="1:12" s="61" customFormat="1" ht="16.5" customHeight="1" x14ac:dyDescent="0.2">
      <c r="A115" s="248">
        <v>32</v>
      </c>
      <c r="B115" s="248" t="s">
        <v>10</v>
      </c>
      <c r="C115" s="126">
        <f>C116+C118+C121+C123</f>
        <v>42560.99</v>
      </c>
      <c r="D115" s="132">
        <f>D116+D118+D121+D123</f>
        <v>3400</v>
      </c>
      <c r="E115" s="132">
        <f>E116+E118+E121+E123</f>
        <v>108493</v>
      </c>
      <c r="F115" s="126">
        <f>F116+F118+F121+F123</f>
        <v>107300.02</v>
      </c>
      <c r="G115" s="219">
        <f t="shared" si="22"/>
        <v>252.10884427265441</v>
      </c>
      <c r="H115" s="220">
        <f t="shared" si="23"/>
        <v>98.900408321274185</v>
      </c>
      <c r="I115" s="109"/>
      <c r="J115" s="109"/>
      <c r="K115" s="109"/>
      <c r="L115" s="109"/>
    </row>
    <row r="116" spans="1:12" s="61" customFormat="1" ht="16.5" customHeight="1" x14ac:dyDescent="0.2">
      <c r="A116" s="248">
        <v>321</v>
      </c>
      <c r="B116" s="248" t="s">
        <v>25</v>
      </c>
      <c r="C116" s="126">
        <f>C117</f>
        <v>39707.949999999997</v>
      </c>
      <c r="D116" s="132">
        <f t="shared" ref="D116:F116" si="36">D117</f>
        <v>0</v>
      </c>
      <c r="E116" s="132">
        <v>45000</v>
      </c>
      <c r="F116" s="126">
        <f t="shared" si="36"/>
        <v>43172.06</v>
      </c>
      <c r="G116" s="221"/>
      <c r="H116" s="222"/>
      <c r="I116" s="109"/>
      <c r="J116" s="109"/>
      <c r="K116" s="109"/>
      <c r="L116" s="109"/>
    </row>
    <row r="117" spans="1:12" s="61" customFormat="1" ht="16.5" customHeight="1" x14ac:dyDescent="0.2">
      <c r="A117" s="243">
        <v>3212</v>
      </c>
      <c r="B117" s="243" t="s">
        <v>112</v>
      </c>
      <c r="C117" s="94">
        <v>39707.949999999997</v>
      </c>
      <c r="D117" s="131"/>
      <c r="E117" s="131"/>
      <c r="F117" s="94">
        <v>43172.06</v>
      </c>
      <c r="G117" s="221"/>
      <c r="H117" s="222"/>
      <c r="I117" s="109"/>
      <c r="J117" s="109"/>
      <c r="K117" s="109"/>
      <c r="L117" s="109"/>
    </row>
    <row r="118" spans="1:12" s="61" customFormat="1" ht="16.5" customHeight="1" x14ac:dyDescent="0.2">
      <c r="A118" s="248">
        <v>322</v>
      </c>
      <c r="B118" s="248" t="s">
        <v>113</v>
      </c>
      <c r="C118" s="126">
        <f>C119+C120</f>
        <v>153.43</v>
      </c>
      <c r="D118" s="132">
        <f t="shared" ref="D118:F118" si="37">D119+D120</f>
        <v>0</v>
      </c>
      <c r="E118" s="132">
        <f t="shared" si="37"/>
        <v>60000</v>
      </c>
      <c r="F118" s="126">
        <f t="shared" si="37"/>
        <v>60799.1</v>
      </c>
      <c r="G118" s="221"/>
      <c r="H118" s="222"/>
      <c r="I118" s="109"/>
      <c r="J118" s="109"/>
      <c r="K118" s="109"/>
      <c r="L118" s="109"/>
    </row>
    <row r="119" spans="1:12" s="61" customFormat="1" ht="16.5" customHeight="1" x14ac:dyDescent="0.2">
      <c r="A119" s="243">
        <v>3221</v>
      </c>
      <c r="B119" s="243" t="s">
        <v>114</v>
      </c>
      <c r="C119" s="94">
        <v>153.43</v>
      </c>
      <c r="D119" s="131"/>
      <c r="E119" s="131"/>
      <c r="F119" s="94">
        <v>1188</v>
      </c>
      <c r="G119" s="221"/>
      <c r="H119" s="222"/>
      <c r="I119" s="109"/>
      <c r="J119" s="109"/>
      <c r="K119" s="109"/>
      <c r="L119" s="109"/>
    </row>
    <row r="120" spans="1:12" s="61" customFormat="1" ht="16.5" customHeight="1" x14ac:dyDescent="0.2">
      <c r="A120" s="243">
        <v>3222</v>
      </c>
      <c r="B120" s="243" t="s">
        <v>115</v>
      </c>
      <c r="C120" s="94">
        <v>0</v>
      </c>
      <c r="D120" s="131"/>
      <c r="E120" s="131">
        <v>60000</v>
      </c>
      <c r="F120" s="94">
        <v>59611.1</v>
      </c>
      <c r="G120" s="221"/>
      <c r="H120" s="222"/>
      <c r="I120" s="109"/>
      <c r="J120" s="109"/>
      <c r="K120" s="109"/>
      <c r="L120" s="109"/>
    </row>
    <row r="121" spans="1:12" s="61" customFormat="1" ht="16.5" customHeight="1" x14ac:dyDescent="0.2">
      <c r="A121" s="248">
        <v>323</v>
      </c>
      <c r="B121" s="248" t="s">
        <v>117</v>
      </c>
      <c r="C121" s="126">
        <f>C122</f>
        <v>1307.32</v>
      </c>
      <c r="D121" s="132">
        <f t="shared" ref="D121:F121" si="38">D122</f>
        <v>0</v>
      </c>
      <c r="E121" s="132">
        <f t="shared" si="38"/>
        <v>0</v>
      </c>
      <c r="F121" s="126">
        <f t="shared" si="38"/>
        <v>0</v>
      </c>
      <c r="G121" s="221"/>
      <c r="H121" s="222"/>
      <c r="I121" s="109"/>
      <c r="J121" s="109"/>
      <c r="K121" s="109"/>
      <c r="L121" s="109"/>
    </row>
    <row r="122" spans="1:12" s="61" customFormat="1" ht="16.5" customHeight="1" x14ac:dyDescent="0.2">
      <c r="A122" s="243">
        <v>3236</v>
      </c>
      <c r="B122" s="243" t="s">
        <v>120</v>
      </c>
      <c r="C122" s="94">
        <v>1307.32</v>
      </c>
      <c r="D122" s="131"/>
      <c r="E122" s="131"/>
      <c r="F122" s="94"/>
      <c r="G122" s="221"/>
      <c r="H122" s="222"/>
      <c r="I122" s="109"/>
      <c r="J122" s="109"/>
      <c r="K122" s="109"/>
      <c r="L122" s="109"/>
    </row>
    <row r="123" spans="1:12" s="61" customFormat="1" ht="16.5" customHeight="1" x14ac:dyDescent="0.2">
      <c r="A123" s="248">
        <v>329</v>
      </c>
      <c r="B123" s="248" t="s">
        <v>122</v>
      </c>
      <c r="C123" s="126">
        <f>C124+C125</f>
        <v>1392.29</v>
      </c>
      <c r="D123" s="132">
        <f t="shared" ref="D123:F123" si="39">D124+D125</f>
        <v>3400</v>
      </c>
      <c r="E123" s="132">
        <f t="shared" si="39"/>
        <v>3493</v>
      </c>
      <c r="F123" s="126">
        <f t="shared" si="39"/>
        <v>3328.86</v>
      </c>
      <c r="G123" s="221"/>
      <c r="H123" s="222"/>
      <c r="I123" s="109"/>
      <c r="J123" s="109"/>
      <c r="K123" s="109"/>
      <c r="L123" s="109"/>
    </row>
    <row r="124" spans="1:12" s="61" customFormat="1" ht="16.5" customHeight="1" x14ac:dyDescent="0.2">
      <c r="A124" s="243">
        <v>3295</v>
      </c>
      <c r="B124" s="243" t="s">
        <v>92</v>
      </c>
      <c r="C124" s="94">
        <v>0</v>
      </c>
      <c r="D124" s="131"/>
      <c r="E124" s="131"/>
      <c r="F124" s="94">
        <v>3328.86</v>
      </c>
      <c r="G124" s="221"/>
      <c r="H124" s="222"/>
      <c r="I124" s="109"/>
      <c r="J124" s="109"/>
      <c r="K124" s="109"/>
      <c r="L124" s="109"/>
    </row>
    <row r="125" spans="1:12" s="61" customFormat="1" ht="16.5" customHeight="1" x14ac:dyDescent="0.2">
      <c r="A125" s="243">
        <v>3299</v>
      </c>
      <c r="B125" s="243" t="s">
        <v>123</v>
      </c>
      <c r="C125" s="94">
        <v>1392.29</v>
      </c>
      <c r="D125" s="131">
        <v>3400</v>
      </c>
      <c r="E125" s="131">
        <v>3493</v>
      </c>
      <c r="F125" s="94"/>
      <c r="G125" s="221"/>
      <c r="H125" s="222"/>
      <c r="I125" s="109"/>
      <c r="J125" s="109"/>
      <c r="K125" s="109"/>
      <c r="L125" s="109"/>
    </row>
    <row r="126" spans="1:12" s="61" customFormat="1" ht="16.5" customHeight="1" x14ac:dyDescent="0.2">
      <c r="A126" s="248">
        <v>38</v>
      </c>
      <c r="B126" s="260" t="s">
        <v>79</v>
      </c>
      <c r="C126" s="126">
        <f>C127</f>
        <v>0</v>
      </c>
      <c r="D126" s="132">
        <f t="shared" ref="D126:F126" si="40">D127</f>
        <v>0</v>
      </c>
      <c r="E126" s="132">
        <f t="shared" si="40"/>
        <v>857</v>
      </c>
      <c r="F126" s="126">
        <f t="shared" si="40"/>
        <v>857.11</v>
      </c>
      <c r="G126" s="219" t="e">
        <f t="shared" si="22"/>
        <v>#DIV/0!</v>
      </c>
      <c r="H126" s="220">
        <f t="shared" si="23"/>
        <v>100.01283547257876</v>
      </c>
      <c r="I126" s="109"/>
      <c r="J126" s="109"/>
      <c r="K126" s="109"/>
      <c r="L126" s="109"/>
    </row>
    <row r="127" spans="1:12" s="61" customFormat="1" ht="16.5" customHeight="1" x14ac:dyDescent="0.2">
      <c r="A127" s="243">
        <v>3812</v>
      </c>
      <c r="B127" s="249" t="s">
        <v>81</v>
      </c>
      <c r="C127" s="94">
        <v>0</v>
      </c>
      <c r="D127" s="131"/>
      <c r="E127" s="131">
        <v>857</v>
      </c>
      <c r="F127" s="94">
        <v>857.11</v>
      </c>
      <c r="G127" s="221"/>
      <c r="H127" s="222"/>
      <c r="I127" s="109"/>
      <c r="J127" s="109"/>
      <c r="K127" s="109"/>
      <c r="L127" s="109"/>
    </row>
    <row r="128" spans="1:12" s="61" customFormat="1" ht="16.5" customHeight="1" x14ac:dyDescent="0.2">
      <c r="A128" s="250">
        <v>4</v>
      </c>
      <c r="B128" s="251" t="s">
        <v>5</v>
      </c>
      <c r="C128" s="126">
        <f>C129</f>
        <v>19814.669999999998</v>
      </c>
      <c r="D128" s="132">
        <f t="shared" ref="D128:F128" si="41">D129</f>
        <v>18500</v>
      </c>
      <c r="E128" s="132">
        <f t="shared" si="41"/>
        <v>18500</v>
      </c>
      <c r="F128" s="126">
        <f t="shared" si="41"/>
        <v>19448.740000000002</v>
      </c>
      <c r="G128" s="219">
        <f t="shared" si="22"/>
        <v>98.153236970386104</v>
      </c>
      <c r="H128" s="220">
        <f t="shared" si="23"/>
        <v>105.12832432432432</v>
      </c>
      <c r="I128" s="109"/>
      <c r="J128" s="109"/>
      <c r="K128" s="109"/>
      <c r="L128" s="109"/>
    </row>
    <row r="129" spans="1:12" s="61" customFormat="1" ht="16.5" customHeight="1" x14ac:dyDescent="0.2">
      <c r="A129" s="242">
        <v>424</v>
      </c>
      <c r="B129" s="251" t="s">
        <v>127</v>
      </c>
      <c r="C129" s="126">
        <f>C130+C131</f>
        <v>19814.669999999998</v>
      </c>
      <c r="D129" s="132">
        <f t="shared" ref="D129:F129" si="42">D130+D131</f>
        <v>18500</v>
      </c>
      <c r="E129" s="132">
        <f t="shared" si="42"/>
        <v>18500</v>
      </c>
      <c r="F129" s="126">
        <f t="shared" si="42"/>
        <v>19448.740000000002</v>
      </c>
      <c r="G129" s="221"/>
      <c r="H129" s="222"/>
      <c r="I129" s="109"/>
      <c r="J129" s="109"/>
      <c r="K129" s="109"/>
      <c r="L129" s="109"/>
    </row>
    <row r="130" spans="1:12" s="61" customFormat="1" ht="16.5" customHeight="1" x14ac:dyDescent="0.2">
      <c r="A130" s="252">
        <v>4241</v>
      </c>
      <c r="B130" s="253" t="s">
        <v>127</v>
      </c>
      <c r="C130" s="94">
        <v>19596.87</v>
      </c>
      <c r="D130" s="131">
        <v>18500</v>
      </c>
      <c r="E130" s="131">
        <v>18500</v>
      </c>
      <c r="F130" s="94">
        <v>19011.740000000002</v>
      </c>
      <c r="G130" s="221"/>
      <c r="H130" s="222"/>
      <c r="I130" s="109"/>
      <c r="J130" s="109"/>
      <c r="K130" s="109"/>
      <c r="L130" s="109"/>
    </row>
    <row r="131" spans="1:12" s="61" customFormat="1" ht="16.5" customHeight="1" x14ac:dyDescent="0.2">
      <c r="A131" s="243">
        <v>4242</v>
      </c>
      <c r="B131" s="243" t="s">
        <v>94</v>
      </c>
      <c r="C131" s="94">
        <v>217.8</v>
      </c>
      <c r="D131" s="131">
        <v>0</v>
      </c>
      <c r="E131" s="131"/>
      <c r="F131" s="94">
        <v>437</v>
      </c>
      <c r="G131" s="221"/>
      <c r="H131" s="222"/>
      <c r="I131" s="109"/>
      <c r="J131" s="109"/>
      <c r="K131" s="109"/>
      <c r="L131" s="109"/>
    </row>
    <row r="132" spans="1:12" s="63" customFormat="1" ht="25.5" customHeight="1" x14ac:dyDescent="0.25">
      <c r="A132" s="359" t="s">
        <v>155</v>
      </c>
      <c r="B132" s="359"/>
      <c r="C132" s="115">
        <f>C133+C149+C140</f>
        <v>19365.38</v>
      </c>
      <c r="D132" s="140">
        <f>D133+D149+D140</f>
        <v>21500</v>
      </c>
      <c r="E132" s="140">
        <v>26000</v>
      </c>
      <c r="F132" s="115">
        <f>F133+F149+F140</f>
        <v>22199.18</v>
      </c>
      <c r="G132" s="233">
        <f t="shared" si="22"/>
        <v>114.63333020059507</v>
      </c>
      <c r="H132" s="234">
        <f t="shared" si="23"/>
        <v>85.381461538461551</v>
      </c>
      <c r="I132" s="241"/>
      <c r="J132" s="241"/>
      <c r="K132" s="241"/>
      <c r="L132" s="241"/>
    </row>
    <row r="133" spans="1:12" ht="16.5" customHeight="1" x14ac:dyDescent="0.25">
      <c r="A133" s="242">
        <v>31</v>
      </c>
      <c r="B133" s="242" t="s">
        <v>4</v>
      </c>
      <c r="C133" s="126">
        <f>C134+C136+C138</f>
        <v>17198.75</v>
      </c>
      <c r="D133" s="132">
        <f t="shared" ref="D133:F133" si="43">D134+D136+D138</f>
        <v>17500</v>
      </c>
      <c r="E133" s="132">
        <f t="shared" si="43"/>
        <v>21500</v>
      </c>
      <c r="F133" s="126">
        <f t="shared" si="43"/>
        <v>20074.64</v>
      </c>
      <c r="G133" s="219">
        <f t="shared" si="22"/>
        <v>116.72150592339558</v>
      </c>
      <c r="H133" s="220">
        <f t="shared" si="23"/>
        <v>93.370418604651164</v>
      </c>
      <c r="I133" s="109"/>
      <c r="J133" s="109"/>
      <c r="K133" s="109"/>
      <c r="L133" s="109"/>
    </row>
    <row r="134" spans="1:12" ht="16.5" customHeight="1" x14ac:dyDescent="0.25">
      <c r="A134" s="242">
        <v>311</v>
      </c>
      <c r="B134" s="242" t="s">
        <v>108</v>
      </c>
      <c r="C134" s="126">
        <f>C135</f>
        <v>14349.53</v>
      </c>
      <c r="D134" s="132">
        <f t="shared" ref="D134:E134" si="44">D135</f>
        <v>15000</v>
      </c>
      <c r="E134" s="132">
        <f t="shared" si="44"/>
        <v>18000</v>
      </c>
      <c r="F134" s="126">
        <f>F135</f>
        <v>16265.79</v>
      </c>
      <c r="G134" s="221"/>
      <c r="H134" s="222"/>
      <c r="I134" s="109"/>
      <c r="J134" s="109"/>
      <c r="K134" s="109"/>
      <c r="L134" s="109"/>
    </row>
    <row r="135" spans="1:12" ht="16.5" customHeight="1" x14ac:dyDescent="0.25">
      <c r="A135" s="252">
        <v>3111</v>
      </c>
      <c r="B135" s="252" t="s">
        <v>24</v>
      </c>
      <c r="C135" s="94">
        <v>14349.53</v>
      </c>
      <c r="D135" s="131">
        <v>15000</v>
      </c>
      <c r="E135" s="131">
        <v>18000</v>
      </c>
      <c r="F135" s="94">
        <v>16265.79</v>
      </c>
      <c r="G135" s="221"/>
      <c r="H135" s="222"/>
      <c r="I135" s="109"/>
      <c r="J135" s="109"/>
      <c r="K135" s="109"/>
      <c r="L135" s="109"/>
    </row>
    <row r="136" spans="1:12" ht="16.5" customHeight="1" x14ac:dyDescent="0.25">
      <c r="A136" s="248">
        <v>312</v>
      </c>
      <c r="B136" s="248" t="s">
        <v>77</v>
      </c>
      <c r="C136" s="126">
        <f>C137</f>
        <v>498.05</v>
      </c>
      <c r="D136" s="132">
        <f t="shared" ref="D136:F136" si="45">D137</f>
        <v>300</v>
      </c>
      <c r="E136" s="132">
        <f t="shared" si="45"/>
        <v>500</v>
      </c>
      <c r="F136" s="126">
        <f t="shared" si="45"/>
        <v>1125</v>
      </c>
      <c r="G136" s="221"/>
      <c r="H136" s="222"/>
      <c r="I136" s="109"/>
      <c r="J136" s="109"/>
      <c r="K136" s="109"/>
      <c r="L136" s="109"/>
    </row>
    <row r="137" spans="1:12" ht="16.5" customHeight="1" x14ac:dyDescent="0.25">
      <c r="A137" s="243">
        <v>3121</v>
      </c>
      <c r="B137" s="243" t="s">
        <v>77</v>
      </c>
      <c r="C137" s="94">
        <v>498.05</v>
      </c>
      <c r="D137" s="131">
        <v>300</v>
      </c>
      <c r="E137" s="131">
        <v>500</v>
      </c>
      <c r="F137" s="94">
        <v>1125</v>
      </c>
      <c r="G137" s="221"/>
      <c r="H137" s="222"/>
      <c r="I137" s="109"/>
      <c r="J137" s="109"/>
      <c r="K137" s="109"/>
      <c r="L137" s="109"/>
    </row>
    <row r="138" spans="1:12" ht="16.5" customHeight="1" x14ac:dyDescent="0.25">
      <c r="A138" s="248">
        <v>313</v>
      </c>
      <c r="B138" s="248" t="s">
        <v>80</v>
      </c>
      <c r="C138" s="126">
        <f>C139</f>
        <v>2351.17</v>
      </c>
      <c r="D138" s="132">
        <f t="shared" ref="D138:F138" si="46">D139</f>
        <v>2200</v>
      </c>
      <c r="E138" s="132">
        <f t="shared" si="46"/>
        <v>3000</v>
      </c>
      <c r="F138" s="126">
        <f t="shared" si="46"/>
        <v>2683.85</v>
      </c>
      <c r="G138" s="221"/>
      <c r="H138" s="222"/>
      <c r="I138" s="109"/>
      <c r="J138" s="109"/>
      <c r="K138" s="109"/>
      <c r="L138" s="109"/>
    </row>
    <row r="139" spans="1:12" s="62" customFormat="1" ht="16.5" customHeight="1" x14ac:dyDescent="0.25">
      <c r="A139" s="243">
        <v>3132</v>
      </c>
      <c r="B139" s="243" t="s">
        <v>111</v>
      </c>
      <c r="C139" s="94">
        <v>2351.17</v>
      </c>
      <c r="D139" s="131">
        <v>2200</v>
      </c>
      <c r="E139" s="131">
        <v>3000</v>
      </c>
      <c r="F139" s="94">
        <v>2683.85</v>
      </c>
      <c r="G139" s="221"/>
      <c r="H139" s="222"/>
      <c r="I139" s="165"/>
      <c r="J139" s="165"/>
      <c r="K139" s="165"/>
      <c r="L139" s="165"/>
    </row>
    <row r="140" spans="1:12" s="62" customFormat="1" ht="16.5" customHeight="1" x14ac:dyDescent="0.25">
      <c r="A140" s="248">
        <v>32</v>
      </c>
      <c r="B140" s="248" t="s">
        <v>10</v>
      </c>
      <c r="C140" s="126">
        <f>C141+C143+C145+C147</f>
        <v>256.48</v>
      </c>
      <c r="D140" s="132">
        <f>D141+D143+D145+D147</f>
        <v>0</v>
      </c>
      <c r="E140" s="132">
        <f>E141+E143+E145+E147</f>
        <v>500</v>
      </c>
      <c r="F140" s="126">
        <f>F141+F143+F145+F147</f>
        <v>889.41000000000008</v>
      </c>
      <c r="G140" s="219">
        <f t="shared" ref="G140:G187" si="47">F140/C140*100</f>
        <v>346.77557704304428</v>
      </c>
      <c r="H140" s="220">
        <f t="shared" ref="H140:H187" si="48">F140/E140*100</f>
        <v>177.88200000000001</v>
      </c>
      <c r="I140" s="165"/>
      <c r="J140" s="165"/>
      <c r="K140" s="165"/>
      <c r="L140" s="165"/>
    </row>
    <row r="141" spans="1:12" s="62" customFormat="1" ht="16.5" customHeight="1" x14ac:dyDescent="0.25">
      <c r="A141" s="248">
        <v>321</v>
      </c>
      <c r="B141" s="248" t="s">
        <v>25</v>
      </c>
      <c r="C141" s="126">
        <f>C142</f>
        <v>0</v>
      </c>
      <c r="D141" s="132">
        <f t="shared" ref="D141:F141" si="49">D142</f>
        <v>0</v>
      </c>
      <c r="E141" s="132">
        <f t="shared" si="49"/>
        <v>0</v>
      </c>
      <c r="F141" s="126">
        <f t="shared" si="49"/>
        <v>29.35</v>
      </c>
      <c r="G141" s="221"/>
      <c r="H141" s="222"/>
      <c r="I141" s="165"/>
      <c r="J141" s="165"/>
      <c r="K141" s="165"/>
      <c r="L141" s="165"/>
    </row>
    <row r="142" spans="1:12" ht="16.5" customHeight="1" x14ac:dyDescent="0.25">
      <c r="A142" s="243">
        <v>3212</v>
      </c>
      <c r="B142" s="243" t="s">
        <v>112</v>
      </c>
      <c r="C142" s="94">
        <v>0</v>
      </c>
      <c r="D142" s="131"/>
      <c r="E142" s="131"/>
      <c r="F142" s="94">
        <v>29.35</v>
      </c>
      <c r="G142" s="221"/>
      <c r="H142" s="222"/>
      <c r="I142" s="109"/>
      <c r="J142" s="109"/>
      <c r="K142" s="109"/>
      <c r="L142" s="109"/>
    </row>
    <row r="143" spans="1:12" ht="16.5" customHeight="1" x14ac:dyDescent="0.25">
      <c r="A143" s="248">
        <v>322</v>
      </c>
      <c r="B143" s="248" t="s">
        <v>113</v>
      </c>
      <c r="C143" s="126">
        <f>C144</f>
        <v>0</v>
      </c>
      <c r="D143" s="132"/>
      <c r="E143" s="132"/>
      <c r="F143" s="126">
        <f t="shared" ref="F143" si="50">F144</f>
        <v>313.5</v>
      </c>
      <c r="G143" s="221"/>
      <c r="H143" s="222"/>
      <c r="I143" s="109"/>
      <c r="J143" s="109"/>
      <c r="K143" s="109"/>
      <c r="L143" s="109"/>
    </row>
    <row r="144" spans="1:12" ht="16.5" customHeight="1" x14ac:dyDescent="0.25">
      <c r="A144" s="243">
        <v>3221</v>
      </c>
      <c r="B144" s="243" t="s">
        <v>114</v>
      </c>
      <c r="C144" s="94">
        <v>0</v>
      </c>
      <c r="D144" s="131"/>
      <c r="E144" s="131"/>
      <c r="F144" s="94">
        <v>313.5</v>
      </c>
      <c r="G144" s="221"/>
      <c r="H144" s="222"/>
      <c r="I144" s="109"/>
      <c r="J144" s="109"/>
      <c r="K144" s="109"/>
      <c r="L144" s="109"/>
    </row>
    <row r="145" spans="1:12" ht="16.5" customHeight="1" x14ac:dyDescent="0.25">
      <c r="A145" s="248">
        <v>323</v>
      </c>
      <c r="B145" s="248" t="s">
        <v>117</v>
      </c>
      <c r="C145" s="126">
        <f>C146</f>
        <v>0</v>
      </c>
      <c r="D145" s="132"/>
      <c r="E145" s="132"/>
      <c r="F145" s="126">
        <f t="shared" ref="F145" si="51">F146</f>
        <v>266.74</v>
      </c>
      <c r="G145" s="221"/>
      <c r="H145" s="222"/>
      <c r="I145" s="109"/>
      <c r="J145" s="109"/>
      <c r="K145" s="109"/>
      <c r="L145" s="109"/>
    </row>
    <row r="146" spans="1:12" ht="16.5" customHeight="1" x14ac:dyDescent="0.25">
      <c r="A146" s="243">
        <v>3238</v>
      </c>
      <c r="B146" s="243" t="s">
        <v>88</v>
      </c>
      <c r="C146" s="94">
        <v>0</v>
      </c>
      <c r="D146" s="131"/>
      <c r="E146" s="131"/>
      <c r="F146" s="94">
        <v>266.74</v>
      </c>
      <c r="G146" s="221"/>
      <c r="H146" s="222"/>
      <c r="I146" s="109"/>
      <c r="J146" s="109"/>
      <c r="K146" s="109"/>
      <c r="L146" s="109"/>
    </row>
    <row r="147" spans="1:12" ht="16.5" customHeight="1" x14ac:dyDescent="0.25">
      <c r="A147" s="248">
        <v>329</v>
      </c>
      <c r="B147" s="248" t="s">
        <v>122</v>
      </c>
      <c r="C147" s="126">
        <f>C148</f>
        <v>256.48</v>
      </c>
      <c r="D147" s="132"/>
      <c r="E147" s="132">
        <f t="shared" ref="E147:F147" si="52">E148</f>
        <v>500</v>
      </c>
      <c r="F147" s="126">
        <f t="shared" si="52"/>
        <v>279.82</v>
      </c>
      <c r="G147" s="221">
        <f t="shared" si="47"/>
        <v>109.10012476606362</v>
      </c>
      <c r="H147" s="222">
        <f t="shared" si="48"/>
        <v>55.964000000000006</v>
      </c>
      <c r="I147" s="109"/>
      <c r="J147" s="109"/>
      <c r="K147" s="109"/>
      <c r="L147" s="109"/>
    </row>
    <row r="148" spans="1:12" ht="16.5" customHeight="1" x14ac:dyDescent="0.25">
      <c r="A148" s="243">
        <v>3299</v>
      </c>
      <c r="B148" s="243" t="s">
        <v>123</v>
      </c>
      <c r="C148" s="94">
        <v>256.48</v>
      </c>
      <c r="D148" s="131"/>
      <c r="E148" s="131">
        <v>500</v>
      </c>
      <c r="F148" s="94">
        <v>279.82</v>
      </c>
      <c r="G148" s="221">
        <f t="shared" si="47"/>
        <v>109.10012476606362</v>
      </c>
      <c r="H148" s="222"/>
      <c r="I148" s="109"/>
      <c r="J148" s="109"/>
      <c r="K148" s="109"/>
      <c r="L148" s="109"/>
    </row>
    <row r="149" spans="1:12" ht="16.5" customHeight="1" x14ac:dyDescent="0.25">
      <c r="A149" s="250">
        <v>4</v>
      </c>
      <c r="B149" s="251" t="s">
        <v>5</v>
      </c>
      <c r="C149" s="126">
        <f>C150+C151</f>
        <v>1910.15</v>
      </c>
      <c r="D149" s="132">
        <f t="shared" ref="D149:F149" si="53">D150+D151</f>
        <v>4000</v>
      </c>
      <c r="E149" s="132">
        <f t="shared" si="53"/>
        <v>4000</v>
      </c>
      <c r="F149" s="126">
        <f t="shared" si="53"/>
        <v>1235.1300000000001</v>
      </c>
      <c r="G149" s="219">
        <f t="shared" si="47"/>
        <v>64.661414025076567</v>
      </c>
      <c r="H149" s="220">
        <f t="shared" si="48"/>
        <v>30.878250000000001</v>
      </c>
      <c r="I149" s="109"/>
      <c r="J149" s="109"/>
      <c r="K149" s="109"/>
      <c r="L149" s="109"/>
    </row>
    <row r="150" spans="1:12" ht="16.5" customHeight="1" x14ac:dyDescent="0.25">
      <c r="A150" s="259">
        <v>4221</v>
      </c>
      <c r="B150" s="259" t="s">
        <v>93</v>
      </c>
      <c r="C150" s="94">
        <v>708.41</v>
      </c>
      <c r="D150" s="131"/>
      <c r="E150" s="131">
        <v>2000</v>
      </c>
      <c r="F150" s="94">
        <v>915</v>
      </c>
      <c r="G150" s="221"/>
      <c r="H150" s="222"/>
      <c r="I150" s="109"/>
      <c r="J150" s="109"/>
      <c r="K150" s="109"/>
      <c r="L150" s="109"/>
    </row>
    <row r="151" spans="1:12" ht="16.5" customHeight="1" x14ac:dyDescent="0.25">
      <c r="A151" s="252">
        <v>4227</v>
      </c>
      <c r="B151" s="253" t="s">
        <v>126</v>
      </c>
      <c r="C151" s="94">
        <v>1201.74</v>
      </c>
      <c r="D151" s="131">
        <v>4000</v>
      </c>
      <c r="E151" s="131">
        <v>2000</v>
      </c>
      <c r="F151" s="94">
        <v>320.13</v>
      </c>
      <c r="G151" s="221"/>
      <c r="H151" s="222"/>
      <c r="I151" s="109"/>
      <c r="J151" s="109"/>
      <c r="K151" s="109"/>
      <c r="L151" s="109"/>
    </row>
    <row r="152" spans="1:12" ht="25.5" customHeight="1" x14ac:dyDescent="0.25">
      <c r="A152" s="360" t="s">
        <v>156</v>
      </c>
      <c r="B152" s="360"/>
      <c r="C152" s="115">
        <f>C153+C164</f>
        <v>18077.75</v>
      </c>
      <c r="D152" s="140">
        <f t="shared" ref="D152:F152" si="54">D153+D164</f>
        <v>0</v>
      </c>
      <c r="E152" s="140">
        <f t="shared" si="54"/>
        <v>5402</v>
      </c>
      <c r="F152" s="115">
        <f t="shared" si="54"/>
        <v>2308.88</v>
      </c>
      <c r="G152" s="233">
        <f t="shared" si="47"/>
        <v>12.771943411099279</v>
      </c>
      <c r="H152" s="234">
        <f t="shared" si="48"/>
        <v>42.741206960385043</v>
      </c>
      <c r="I152" s="109"/>
      <c r="J152" s="109"/>
      <c r="K152" s="109"/>
      <c r="L152" s="109"/>
    </row>
    <row r="153" spans="1:12" s="66" customFormat="1" ht="16.5" customHeight="1" x14ac:dyDescent="0.25">
      <c r="A153" s="248">
        <v>32</v>
      </c>
      <c r="B153" s="248" t="s">
        <v>10</v>
      </c>
      <c r="C153" s="126">
        <f>C154+C157+C160+C162</f>
        <v>16451.900000000001</v>
      </c>
      <c r="D153" s="132">
        <f t="shared" ref="D153:F153" si="55">D154+D157+D160+D162</f>
        <v>0</v>
      </c>
      <c r="E153" s="132">
        <f t="shared" si="55"/>
        <v>3402</v>
      </c>
      <c r="F153" s="126">
        <f t="shared" si="55"/>
        <v>522.63</v>
      </c>
      <c r="G153" s="219">
        <f t="shared" si="47"/>
        <v>3.1767151514414746</v>
      </c>
      <c r="H153" s="220">
        <f t="shared" si="48"/>
        <v>15.362433862433864</v>
      </c>
      <c r="I153" s="113"/>
      <c r="J153" s="113"/>
      <c r="K153" s="113"/>
      <c r="L153" s="113"/>
    </row>
    <row r="154" spans="1:12" s="66" customFormat="1" ht="16.5" customHeight="1" x14ac:dyDescent="0.25">
      <c r="A154" s="248">
        <v>321</v>
      </c>
      <c r="B154" s="248" t="s">
        <v>25</v>
      </c>
      <c r="C154" s="126">
        <f>C155+C156</f>
        <v>15240.5</v>
      </c>
      <c r="D154" s="132">
        <f t="shared" ref="D154:F154" si="56">D155+D156</f>
        <v>0</v>
      </c>
      <c r="E154" s="132">
        <f t="shared" si="56"/>
        <v>500</v>
      </c>
      <c r="F154" s="126">
        <f t="shared" si="56"/>
        <v>224.63</v>
      </c>
      <c r="G154" s="221"/>
      <c r="H154" s="222"/>
      <c r="I154" s="113"/>
      <c r="J154" s="113"/>
      <c r="K154" s="113"/>
      <c r="L154" s="113"/>
    </row>
    <row r="155" spans="1:12" s="66" customFormat="1" ht="16.5" customHeight="1" x14ac:dyDescent="0.25">
      <c r="A155" s="243">
        <v>3211</v>
      </c>
      <c r="B155" s="243" t="s">
        <v>26</v>
      </c>
      <c r="C155" s="94">
        <v>3326.68</v>
      </c>
      <c r="D155" s="131">
        <v>0</v>
      </c>
      <c r="E155" s="131">
        <v>400</v>
      </c>
      <c r="F155" s="94">
        <v>125.09</v>
      </c>
      <c r="G155" s="221"/>
      <c r="H155" s="222"/>
      <c r="I155" s="113"/>
      <c r="J155" s="113"/>
      <c r="K155" s="113"/>
      <c r="L155" s="113"/>
    </row>
    <row r="156" spans="1:12" s="66" customFormat="1" ht="16.5" customHeight="1" x14ac:dyDescent="0.25">
      <c r="A156" s="243">
        <v>3213</v>
      </c>
      <c r="B156" s="243" t="s">
        <v>82</v>
      </c>
      <c r="C156" s="94">
        <v>11913.82</v>
      </c>
      <c r="D156" s="131">
        <v>0</v>
      </c>
      <c r="E156" s="131">
        <v>100</v>
      </c>
      <c r="F156" s="94">
        <v>99.54</v>
      </c>
      <c r="G156" s="221"/>
      <c r="H156" s="222"/>
      <c r="I156" s="113"/>
      <c r="J156" s="113"/>
      <c r="K156" s="113"/>
      <c r="L156" s="113"/>
    </row>
    <row r="157" spans="1:12" s="66" customFormat="1" ht="16.5" customHeight="1" x14ac:dyDescent="0.25">
      <c r="A157" s="248">
        <v>322</v>
      </c>
      <c r="B157" s="248" t="s">
        <v>113</v>
      </c>
      <c r="C157" s="126">
        <f>C158+C159</f>
        <v>392.6</v>
      </c>
      <c r="D157" s="132">
        <f t="shared" ref="D157:F157" si="57">D158+D159</f>
        <v>0</v>
      </c>
      <c r="E157" s="132">
        <f t="shared" si="57"/>
        <v>0</v>
      </c>
      <c r="F157" s="126">
        <f t="shared" si="57"/>
        <v>0</v>
      </c>
      <c r="G157" s="221"/>
      <c r="H157" s="222"/>
      <c r="I157" s="113"/>
      <c r="J157" s="113"/>
      <c r="K157" s="113"/>
      <c r="L157" s="113"/>
    </row>
    <row r="158" spans="1:12" s="66" customFormat="1" ht="16.5" customHeight="1" x14ac:dyDescent="0.25">
      <c r="A158" s="243">
        <v>3223</v>
      </c>
      <c r="B158" s="243" t="s">
        <v>84</v>
      </c>
      <c r="C158" s="94">
        <v>238.1</v>
      </c>
      <c r="D158" s="131">
        <v>0</v>
      </c>
      <c r="E158" s="131">
        <v>0</v>
      </c>
      <c r="F158" s="94">
        <v>0</v>
      </c>
      <c r="G158" s="221"/>
      <c r="H158" s="222"/>
      <c r="I158" s="113"/>
      <c r="J158" s="113"/>
      <c r="K158" s="113"/>
      <c r="L158" s="113"/>
    </row>
    <row r="159" spans="1:12" s="66" customFormat="1" ht="16.5" customHeight="1" x14ac:dyDescent="0.25">
      <c r="A159" s="243">
        <v>3225</v>
      </c>
      <c r="B159" s="243" t="s">
        <v>116</v>
      </c>
      <c r="C159" s="94">
        <v>154.5</v>
      </c>
      <c r="D159" s="131">
        <v>0</v>
      </c>
      <c r="E159" s="131">
        <v>0</v>
      </c>
      <c r="F159" s="94">
        <v>0</v>
      </c>
      <c r="G159" s="221"/>
      <c r="H159" s="222"/>
      <c r="I159" s="113"/>
      <c r="J159" s="113"/>
      <c r="K159" s="113"/>
      <c r="L159" s="113"/>
    </row>
    <row r="160" spans="1:12" s="66" customFormat="1" ht="16.5" customHeight="1" x14ac:dyDescent="0.25">
      <c r="A160" s="248">
        <v>323</v>
      </c>
      <c r="B160" s="248" t="s">
        <v>117</v>
      </c>
      <c r="C160" s="126">
        <f>C161</f>
        <v>0</v>
      </c>
      <c r="D160" s="132">
        <f t="shared" ref="D160:F160" si="58">D161</f>
        <v>0</v>
      </c>
      <c r="E160" s="132">
        <f t="shared" si="58"/>
        <v>200</v>
      </c>
      <c r="F160" s="126">
        <f t="shared" si="58"/>
        <v>143</v>
      </c>
      <c r="G160" s="221"/>
      <c r="H160" s="222"/>
      <c r="I160" s="113"/>
      <c r="J160" s="113"/>
      <c r="K160" s="113"/>
      <c r="L160" s="113"/>
    </row>
    <row r="161" spans="1:12" s="66" customFormat="1" ht="16.5" customHeight="1" x14ac:dyDescent="0.25">
      <c r="A161" s="243">
        <v>3239</v>
      </c>
      <c r="B161" s="243" t="s">
        <v>89</v>
      </c>
      <c r="C161" s="94">
        <v>0</v>
      </c>
      <c r="D161" s="131"/>
      <c r="E161" s="131">
        <v>200</v>
      </c>
      <c r="F161" s="94">
        <v>143</v>
      </c>
      <c r="G161" s="221"/>
      <c r="H161" s="222"/>
      <c r="I161" s="113"/>
      <c r="J161" s="113"/>
      <c r="K161" s="113"/>
      <c r="L161" s="113"/>
    </row>
    <row r="162" spans="1:12" s="66" customFormat="1" ht="16.5" customHeight="1" x14ac:dyDescent="0.25">
      <c r="A162" s="248">
        <v>329</v>
      </c>
      <c r="B162" s="248" t="s">
        <v>122</v>
      </c>
      <c r="C162" s="126">
        <f>C163</f>
        <v>818.8</v>
      </c>
      <c r="D162" s="132">
        <f t="shared" ref="D162:F162" si="59">D163</f>
        <v>0</v>
      </c>
      <c r="E162" s="132">
        <f t="shared" si="59"/>
        <v>2702</v>
      </c>
      <c r="F162" s="126">
        <f t="shared" si="59"/>
        <v>155</v>
      </c>
      <c r="G162" s="221"/>
      <c r="H162" s="222"/>
      <c r="I162" s="113"/>
      <c r="J162" s="113"/>
      <c r="K162" s="113"/>
      <c r="L162" s="113"/>
    </row>
    <row r="163" spans="1:12" s="66" customFormat="1" ht="16.5" customHeight="1" x14ac:dyDescent="0.25">
      <c r="A163" s="243">
        <v>3299</v>
      </c>
      <c r="B163" s="243" t="s">
        <v>123</v>
      </c>
      <c r="C163" s="94">
        <v>818.8</v>
      </c>
      <c r="D163" s="131"/>
      <c r="E163" s="131">
        <v>2702</v>
      </c>
      <c r="F163" s="94">
        <v>155</v>
      </c>
      <c r="G163" s="221"/>
      <c r="H163" s="222"/>
      <c r="I163" s="113"/>
      <c r="J163" s="113"/>
      <c r="K163" s="113"/>
      <c r="L163" s="113"/>
    </row>
    <row r="164" spans="1:12" s="66" customFormat="1" ht="16.5" customHeight="1" x14ac:dyDescent="0.25">
      <c r="A164" s="250">
        <v>4</v>
      </c>
      <c r="B164" s="251" t="s">
        <v>5</v>
      </c>
      <c r="C164" s="126">
        <f>C165</f>
        <v>1625.85</v>
      </c>
      <c r="D164" s="132">
        <f t="shared" ref="D164:F164" si="60">D165</f>
        <v>0</v>
      </c>
      <c r="E164" s="132">
        <f t="shared" si="60"/>
        <v>2000</v>
      </c>
      <c r="F164" s="126">
        <f t="shared" si="60"/>
        <v>1786.25</v>
      </c>
      <c r="G164" s="219">
        <f t="shared" si="47"/>
        <v>109.86560875849555</v>
      </c>
      <c r="H164" s="220">
        <f t="shared" si="48"/>
        <v>89.3125</v>
      </c>
      <c r="I164" s="113"/>
      <c r="J164" s="113"/>
      <c r="K164" s="113"/>
      <c r="L164" s="113"/>
    </row>
    <row r="165" spans="1:12" s="66" customFormat="1" ht="16.5" customHeight="1" x14ac:dyDescent="0.25">
      <c r="A165" s="252">
        <v>4221</v>
      </c>
      <c r="B165" s="253" t="s">
        <v>93</v>
      </c>
      <c r="C165" s="94">
        <v>1625.85</v>
      </c>
      <c r="D165" s="131"/>
      <c r="E165" s="131">
        <v>2000</v>
      </c>
      <c r="F165" s="94">
        <v>1786.25</v>
      </c>
      <c r="G165" s="219"/>
      <c r="H165" s="220"/>
      <c r="I165" s="113"/>
      <c r="J165" s="113"/>
      <c r="K165" s="113"/>
      <c r="L165" s="113"/>
    </row>
    <row r="166" spans="1:12" ht="25.5" customHeight="1" x14ac:dyDescent="0.25">
      <c r="A166" s="255" t="s">
        <v>145</v>
      </c>
      <c r="B166" s="255" t="s">
        <v>157</v>
      </c>
      <c r="C166" s="81">
        <f>C167</f>
        <v>32455.42</v>
      </c>
      <c r="D166" s="82">
        <f t="shared" ref="D166:F166" si="61">D167</f>
        <v>32000</v>
      </c>
      <c r="E166" s="82">
        <f t="shared" si="61"/>
        <v>57731</v>
      </c>
      <c r="F166" s="81">
        <f t="shared" si="61"/>
        <v>60230.060000000005</v>
      </c>
      <c r="G166" s="237">
        <f t="shared" si="47"/>
        <v>185.57781720279698</v>
      </c>
      <c r="H166" s="238">
        <f t="shared" si="48"/>
        <v>104.32880081758502</v>
      </c>
      <c r="I166" s="109"/>
      <c r="J166" s="109"/>
      <c r="K166" s="109"/>
      <c r="L166" s="109"/>
    </row>
    <row r="167" spans="1:12" ht="25.5" customHeight="1" x14ac:dyDescent="0.25">
      <c r="A167" s="261" t="s">
        <v>139</v>
      </c>
      <c r="B167" s="261" t="s">
        <v>159</v>
      </c>
      <c r="C167" s="81">
        <f>C168+C179+C183+C186+C212+C224</f>
        <v>32455.42</v>
      </c>
      <c r="D167" s="82">
        <f t="shared" ref="D167:F167" si="62">D168+D179+D183+D186+D212+D224</f>
        <v>32000</v>
      </c>
      <c r="E167" s="82">
        <f t="shared" si="62"/>
        <v>57731</v>
      </c>
      <c r="F167" s="81">
        <f t="shared" si="62"/>
        <v>60230.060000000005</v>
      </c>
      <c r="G167" s="237">
        <f t="shared" si="47"/>
        <v>185.57781720279698</v>
      </c>
      <c r="H167" s="238">
        <f t="shared" si="48"/>
        <v>104.32880081758502</v>
      </c>
      <c r="I167" s="109"/>
      <c r="J167" s="109"/>
      <c r="K167" s="109"/>
      <c r="L167" s="109"/>
    </row>
    <row r="168" spans="1:12" ht="25.5" customHeight="1" x14ac:dyDescent="0.25">
      <c r="A168" s="359" t="s">
        <v>141</v>
      </c>
      <c r="B168" s="359"/>
      <c r="C168" s="115">
        <f>C173+C169</f>
        <v>1811.58</v>
      </c>
      <c r="D168" s="140">
        <f t="shared" ref="D168:F168" si="63">D173+D169</f>
        <v>1500</v>
      </c>
      <c r="E168" s="140">
        <f t="shared" si="63"/>
        <v>2000</v>
      </c>
      <c r="F168" s="115">
        <f t="shared" si="63"/>
        <v>1651.3500000000001</v>
      </c>
      <c r="G168" s="233">
        <f t="shared" si="47"/>
        <v>91.155234657039713</v>
      </c>
      <c r="H168" s="234">
        <f t="shared" si="48"/>
        <v>82.56750000000001</v>
      </c>
      <c r="I168" s="109"/>
      <c r="J168" s="109"/>
      <c r="K168" s="109"/>
      <c r="L168" s="109"/>
    </row>
    <row r="169" spans="1:12" ht="16.5" customHeight="1" x14ac:dyDescent="0.25">
      <c r="A169" s="242">
        <v>31</v>
      </c>
      <c r="B169" s="242" t="s">
        <v>4</v>
      </c>
      <c r="C169" s="126">
        <f>C170</f>
        <v>1811.58</v>
      </c>
      <c r="D169" s="132">
        <v>1000</v>
      </c>
      <c r="E169" s="132">
        <v>500</v>
      </c>
      <c r="F169" s="126">
        <f t="shared" ref="F169" si="64">F170</f>
        <v>129.94999999999999</v>
      </c>
      <c r="G169" s="219">
        <f t="shared" si="47"/>
        <v>7.1732962386425108</v>
      </c>
      <c r="H169" s="220">
        <f t="shared" si="48"/>
        <v>25.989999999999995</v>
      </c>
      <c r="I169" s="109"/>
      <c r="J169" s="109"/>
      <c r="K169" s="109"/>
      <c r="L169" s="109"/>
    </row>
    <row r="170" spans="1:12" ht="16.5" customHeight="1" x14ac:dyDescent="0.25">
      <c r="A170" s="242">
        <v>311</v>
      </c>
      <c r="B170" s="242" t="s">
        <v>108</v>
      </c>
      <c r="C170" s="126">
        <f>C171+C172</f>
        <v>1811.58</v>
      </c>
      <c r="D170" s="132">
        <f t="shared" ref="D170:F170" si="65">D171+D172</f>
        <v>0</v>
      </c>
      <c r="E170" s="132">
        <f t="shared" si="65"/>
        <v>0</v>
      </c>
      <c r="F170" s="126">
        <f t="shared" si="65"/>
        <v>129.94999999999999</v>
      </c>
      <c r="G170" s="221"/>
      <c r="H170" s="222"/>
      <c r="I170" s="109"/>
      <c r="J170" s="109"/>
      <c r="K170" s="109"/>
      <c r="L170" s="109"/>
    </row>
    <row r="171" spans="1:12" ht="16.5" customHeight="1" x14ac:dyDescent="0.25">
      <c r="A171" s="252">
        <v>3111</v>
      </c>
      <c r="B171" s="252" t="s">
        <v>24</v>
      </c>
      <c r="C171" s="94">
        <v>1605.36</v>
      </c>
      <c r="D171" s="131"/>
      <c r="E171" s="131"/>
      <c r="F171" s="94">
        <v>111.55</v>
      </c>
      <c r="G171" s="221"/>
      <c r="H171" s="222"/>
      <c r="I171" s="109"/>
      <c r="J171" s="109"/>
      <c r="K171" s="109"/>
      <c r="L171" s="109"/>
    </row>
    <row r="172" spans="1:12" ht="16.5" customHeight="1" x14ac:dyDescent="0.25">
      <c r="A172" s="243">
        <v>3132</v>
      </c>
      <c r="B172" s="243" t="s">
        <v>111</v>
      </c>
      <c r="C172" s="94">
        <v>206.22</v>
      </c>
      <c r="D172" s="131"/>
      <c r="E172" s="131"/>
      <c r="F172" s="94">
        <v>18.399999999999999</v>
      </c>
      <c r="G172" s="221"/>
      <c r="H172" s="222"/>
      <c r="I172" s="109"/>
      <c r="J172" s="109"/>
      <c r="K172" s="109"/>
      <c r="L172" s="109"/>
    </row>
    <row r="173" spans="1:12" ht="16.5" customHeight="1" x14ac:dyDescent="0.25">
      <c r="A173" s="248">
        <v>32</v>
      </c>
      <c r="B173" s="248" t="s">
        <v>10</v>
      </c>
      <c r="C173" s="126">
        <f>C174+C177</f>
        <v>0</v>
      </c>
      <c r="D173" s="132">
        <v>500</v>
      </c>
      <c r="E173" s="132">
        <v>1500</v>
      </c>
      <c r="F173" s="126">
        <f>F174+F177</f>
        <v>1521.4</v>
      </c>
      <c r="G173" s="219" t="e">
        <f t="shared" si="47"/>
        <v>#DIV/0!</v>
      </c>
      <c r="H173" s="220">
        <f t="shared" si="48"/>
        <v>101.42666666666666</v>
      </c>
      <c r="I173" s="109"/>
      <c r="J173" s="109"/>
      <c r="K173" s="109"/>
      <c r="L173" s="109"/>
    </row>
    <row r="174" spans="1:12" ht="16.5" customHeight="1" x14ac:dyDescent="0.25">
      <c r="A174" s="248">
        <v>321</v>
      </c>
      <c r="B174" s="248" t="s">
        <v>25</v>
      </c>
      <c r="C174" s="126">
        <f>C175+C176</f>
        <v>0</v>
      </c>
      <c r="D174" s="132">
        <f t="shared" ref="D174:F174" si="66">D175+D176</f>
        <v>0</v>
      </c>
      <c r="E174" s="132">
        <f t="shared" si="66"/>
        <v>0</v>
      </c>
      <c r="F174" s="126">
        <f t="shared" si="66"/>
        <v>1036.29</v>
      </c>
      <c r="G174" s="221"/>
      <c r="H174" s="222"/>
      <c r="I174" s="109"/>
      <c r="J174" s="109"/>
      <c r="K174" s="109"/>
      <c r="L174" s="109"/>
    </row>
    <row r="175" spans="1:12" ht="16.5" customHeight="1" x14ac:dyDescent="0.25">
      <c r="A175" s="243">
        <v>3211</v>
      </c>
      <c r="B175" s="243" t="s">
        <v>26</v>
      </c>
      <c r="C175" s="94">
        <v>0</v>
      </c>
      <c r="D175" s="131"/>
      <c r="E175" s="131"/>
      <c r="F175" s="94">
        <v>996.39</v>
      </c>
      <c r="G175" s="221"/>
      <c r="H175" s="222"/>
      <c r="I175" s="109"/>
      <c r="J175" s="109"/>
      <c r="K175" s="109"/>
      <c r="L175" s="109"/>
    </row>
    <row r="176" spans="1:12" ht="16.5" customHeight="1" x14ac:dyDescent="0.25">
      <c r="A176" s="243">
        <v>3225</v>
      </c>
      <c r="B176" s="243" t="s">
        <v>116</v>
      </c>
      <c r="C176" s="94">
        <v>0</v>
      </c>
      <c r="D176" s="131"/>
      <c r="E176" s="131"/>
      <c r="F176" s="94">
        <v>39.9</v>
      </c>
      <c r="G176" s="221"/>
      <c r="H176" s="222"/>
      <c r="I176" s="109"/>
      <c r="J176" s="109"/>
      <c r="K176" s="109"/>
      <c r="L176" s="109"/>
    </row>
    <row r="177" spans="1:12" ht="16.5" customHeight="1" x14ac:dyDescent="0.25">
      <c r="A177" s="248">
        <v>323</v>
      </c>
      <c r="B177" s="248" t="s">
        <v>117</v>
      </c>
      <c r="C177" s="126">
        <f>C178</f>
        <v>0</v>
      </c>
      <c r="D177" s="132"/>
      <c r="E177" s="132"/>
      <c r="F177" s="126">
        <f t="shared" ref="F177" si="67">F178</f>
        <v>485.11</v>
      </c>
      <c r="G177" s="221"/>
      <c r="H177" s="222"/>
      <c r="I177" s="109"/>
      <c r="J177" s="109"/>
      <c r="K177" s="109"/>
      <c r="L177" s="109"/>
    </row>
    <row r="178" spans="1:12" ht="16.5" customHeight="1" x14ac:dyDescent="0.25">
      <c r="A178" s="243">
        <v>3299</v>
      </c>
      <c r="B178" s="243" t="s">
        <v>123</v>
      </c>
      <c r="C178" s="94">
        <v>0</v>
      </c>
      <c r="D178" s="131"/>
      <c r="E178" s="131"/>
      <c r="F178" s="94">
        <v>485.11</v>
      </c>
      <c r="G178" s="221"/>
      <c r="H178" s="222"/>
      <c r="I178" s="109"/>
      <c r="J178" s="109"/>
      <c r="K178" s="109"/>
      <c r="L178" s="109"/>
    </row>
    <row r="179" spans="1:12" ht="25.5" customHeight="1" x14ac:dyDescent="0.25">
      <c r="A179" s="361" t="s">
        <v>160</v>
      </c>
      <c r="B179" s="362"/>
      <c r="C179" s="115">
        <f>C180</f>
        <v>342.42</v>
      </c>
      <c r="D179" s="140">
        <f t="shared" ref="D179:F179" si="68">D180</f>
        <v>0</v>
      </c>
      <c r="E179" s="140">
        <f t="shared" si="68"/>
        <v>500</v>
      </c>
      <c r="F179" s="115">
        <f t="shared" si="68"/>
        <v>659.62</v>
      </c>
      <c r="G179" s="233">
        <f t="shared" si="47"/>
        <v>192.63477600607439</v>
      </c>
      <c r="H179" s="234">
        <f t="shared" si="48"/>
        <v>131.92400000000001</v>
      </c>
      <c r="I179" s="109"/>
      <c r="J179" s="109"/>
      <c r="K179" s="109"/>
      <c r="L179" s="109"/>
    </row>
    <row r="180" spans="1:12" ht="16.5" customHeight="1" x14ac:dyDescent="0.25">
      <c r="A180" s="248">
        <v>32</v>
      </c>
      <c r="B180" s="248" t="s">
        <v>10</v>
      </c>
      <c r="C180" s="95">
        <f>C181+C182</f>
        <v>342.42</v>
      </c>
      <c r="D180" s="130">
        <v>0</v>
      </c>
      <c r="E180" s="130">
        <v>500</v>
      </c>
      <c r="F180" s="95">
        <f t="shared" ref="F180" si="69">F181+F182</f>
        <v>659.62</v>
      </c>
      <c r="G180" s="219">
        <f t="shared" si="47"/>
        <v>192.63477600607439</v>
      </c>
      <c r="H180" s="220">
        <f t="shared" si="48"/>
        <v>131.92400000000001</v>
      </c>
      <c r="I180" s="109"/>
      <c r="J180" s="109"/>
      <c r="K180" s="109"/>
      <c r="L180" s="109"/>
    </row>
    <row r="181" spans="1:12" ht="16.5" customHeight="1" x14ac:dyDescent="0.25">
      <c r="A181" s="243">
        <v>3221</v>
      </c>
      <c r="B181" s="243" t="s">
        <v>114</v>
      </c>
      <c r="C181" s="128">
        <v>0</v>
      </c>
      <c r="D181" s="142"/>
      <c r="E181" s="142"/>
      <c r="F181" s="128">
        <v>155.36000000000001</v>
      </c>
      <c r="G181" s="221"/>
      <c r="H181" s="222"/>
      <c r="I181" s="109"/>
      <c r="J181" s="109"/>
      <c r="K181" s="109"/>
      <c r="L181" s="109"/>
    </row>
    <row r="182" spans="1:12" ht="16.5" customHeight="1" x14ac:dyDescent="0.25">
      <c r="A182" s="243">
        <v>3237</v>
      </c>
      <c r="B182" s="243" t="s">
        <v>121</v>
      </c>
      <c r="C182" s="128">
        <v>342.42</v>
      </c>
      <c r="D182" s="142"/>
      <c r="E182" s="142"/>
      <c r="F182" s="128">
        <v>504.26</v>
      </c>
      <c r="G182" s="221"/>
      <c r="H182" s="222"/>
      <c r="I182" s="109"/>
      <c r="J182" s="109"/>
      <c r="K182" s="109"/>
      <c r="L182" s="109"/>
    </row>
    <row r="183" spans="1:12" ht="25.5" customHeight="1" x14ac:dyDescent="0.25">
      <c r="A183" s="360" t="s">
        <v>166</v>
      </c>
      <c r="B183" s="360"/>
      <c r="C183" s="115">
        <f>C184</f>
        <v>0</v>
      </c>
      <c r="D183" s="140">
        <f t="shared" ref="D183:F183" si="70">D184</f>
        <v>0</v>
      </c>
      <c r="E183" s="140">
        <f t="shared" si="70"/>
        <v>4000</v>
      </c>
      <c r="F183" s="115">
        <f t="shared" si="70"/>
        <v>4187.5</v>
      </c>
      <c r="G183" s="233" t="e">
        <f t="shared" si="47"/>
        <v>#DIV/0!</v>
      </c>
      <c r="H183" s="234">
        <f t="shared" si="48"/>
        <v>104.6875</v>
      </c>
      <c r="I183" s="109"/>
      <c r="J183" s="109"/>
      <c r="K183" s="109"/>
      <c r="L183" s="109"/>
    </row>
    <row r="184" spans="1:12" ht="16.5" customHeight="1" x14ac:dyDescent="0.25">
      <c r="A184" s="248">
        <v>32</v>
      </c>
      <c r="B184" s="248" t="s">
        <v>117</v>
      </c>
      <c r="C184" s="95">
        <f>C185</f>
        <v>0</v>
      </c>
      <c r="D184" s="130">
        <f t="shared" ref="D184:F184" si="71">D185</f>
        <v>0</v>
      </c>
      <c r="E184" s="130">
        <v>4000</v>
      </c>
      <c r="F184" s="95">
        <f t="shared" si="71"/>
        <v>4187.5</v>
      </c>
      <c r="G184" s="221" t="e">
        <f t="shared" si="47"/>
        <v>#DIV/0!</v>
      </c>
      <c r="H184" s="222">
        <f t="shared" si="48"/>
        <v>104.6875</v>
      </c>
      <c r="I184" s="109"/>
      <c r="J184" s="109"/>
      <c r="K184" s="109"/>
      <c r="L184" s="109"/>
    </row>
    <row r="185" spans="1:12" ht="16.5" customHeight="1" x14ac:dyDescent="0.25">
      <c r="A185" s="243">
        <v>3239</v>
      </c>
      <c r="B185" s="243" t="s">
        <v>89</v>
      </c>
      <c r="C185" s="128">
        <v>0</v>
      </c>
      <c r="D185" s="142"/>
      <c r="E185" s="142"/>
      <c r="F185" s="128">
        <v>4187.5</v>
      </c>
      <c r="G185" s="221"/>
      <c r="H185" s="222"/>
      <c r="I185" s="109"/>
      <c r="J185" s="109"/>
      <c r="K185" s="109"/>
      <c r="L185" s="109"/>
    </row>
    <row r="186" spans="1:12" ht="25.5" customHeight="1" x14ac:dyDescent="0.25">
      <c r="A186" s="358" t="s">
        <v>161</v>
      </c>
      <c r="B186" s="358"/>
      <c r="C186" s="115">
        <f>C187+C208+C210</f>
        <v>6737.84</v>
      </c>
      <c r="D186" s="140">
        <f>D187+D208+D210</f>
        <v>2500</v>
      </c>
      <c r="E186" s="140">
        <f>E187+E208+E210</f>
        <v>18731</v>
      </c>
      <c r="F186" s="115">
        <f>F187+F208+F210</f>
        <v>23122.210000000003</v>
      </c>
      <c r="G186" s="233">
        <f t="shared" si="47"/>
        <v>343.16947270935498</v>
      </c>
      <c r="H186" s="234">
        <f t="shared" si="48"/>
        <v>123.44354279002725</v>
      </c>
      <c r="I186" s="109"/>
      <c r="J186" s="109"/>
      <c r="K186" s="109"/>
      <c r="L186" s="109"/>
    </row>
    <row r="187" spans="1:12" ht="16.5" customHeight="1" x14ac:dyDescent="0.25">
      <c r="A187" s="248">
        <v>32</v>
      </c>
      <c r="B187" s="248" t="s">
        <v>10</v>
      </c>
      <c r="C187" s="95">
        <f>C188+C191+C195+C205</f>
        <v>6737.84</v>
      </c>
      <c r="D187" s="130">
        <v>2500</v>
      </c>
      <c r="E187" s="130">
        <v>18331</v>
      </c>
      <c r="F187" s="95">
        <f>F188+F191+F195+F205</f>
        <v>22517.420000000002</v>
      </c>
      <c r="G187" s="219">
        <f t="shared" si="47"/>
        <v>334.19345072011208</v>
      </c>
      <c r="H187" s="220">
        <f t="shared" si="48"/>
        <v>122.83792482679614</v>
      </c>
      <c r="I187" s="109"/>
      <c r="J187" s="109"/>
      <c r="K187" s="109"/>
      <c r="L187" s="109"/>
    </row>
    <row r="188" spans="1:12" ht="16.5" customHeight="1" x14ac:dyDescent="0.25">
      <c r="A188" s="248">
        <v>321</v>
      </c>
      <c r="B188" s="248" t="s">
        <v>25</v>
      </c>
      <c r="C188" s="95">
        <f>C189+C190</f>
        <v>0</v>
      </c>
      <c r="D188" s="130"/>
      <c r="E188" s="130">
        <f t="shared" ref="E188:F188" si="72">E189+E190</f>
        <v>0</v>
      </c>
      <c r="F188" s="95">
        <f t="shared" si="72"/>
        <v>1838.1100000000001</v>
      </c>
      <c r="G188" s="221"/>
      <c r="H188" s="222"/>
      <c r="I188" s="109"/>
      <c r="J188" s="109"/>
      <c r="K188" s="109"/>
      <c r="L188" s="109"/>
    </row>
    <row r="189" spans="1:12" ht="16.5" customHeight="1" x14ac:dyDescent="0.25">
      <c r="A189" s="243">
        <v>3211</v>
      </c>
      <c r="B189" s="243" t="s">
        <v>26</v>
      </c>
      <c r="C189" s="128">
        <v>0</v>
      </c>
      <c r="D189" s="142"/>
      <c r="E189" s="142"/>
      <c r="F189" s="128">
        <v>607.66</v>
      </c>
      <c r="G189" s="221"/>
      <c r="H189" s="222"/>
      <c r="I189" s="109"/>
      <c r="J189" s="109"/>
      <c r="K189" s="109"/>
      <c r="L189" s="109"/>
    </row>
    <row r="190" spans="1:12" ht="16.5" customHeight="1" x14ac:dyDescent="0.25">
      <c r="A190" s="243">
        <v>3213</v>
      </c>
      <c r="B190" s="243" t="s">
        <v>82</v>
      </c>
      <c r="C190" s="128">
        <v>0</v>
      </c>
      <c r="D190" s="142"/>
      <c r="E190" s="142"/>
      <c r="F190" s="128">
        <v>1230.45</v>
      </c>
      <c r="G190" s="221"/>
      <c r="H190" s="222"/>
      <c r="I190" s="109"/>
      <c r="J190" s="109"/>
      <c r="K190" s="109"/>
      <c r="L190" s="109"/>
    </row>
    <row r="191" spans="1:12" ht="16.5" customHeight="1" x14ac:dyDescent="0.25">
      <c r="A191" s="248">
        <v>322</v>
      </c>
      <c r="B191" s="248" t="s">
        <v>113</v>
      </c>
      <c r="C191" s="95">
        <f>C192+C193+C194</f>
        <v>0</v>
      </c>
      <c r="D191" s="130"/>
      <c r="E191" s="130"/>
      <c r="F191" s="95">
        <f t="shared" ref="F191" si="73">F192+F193+F194</f>
        <v>10787.68</v>
      </c>
      <c r="G191" s="221"/>
      <c r="H191" s="222"/>
      <c r="I191" s="109"/>
      <c r="J191" s="109"/>
      <c r="K191" s="109"/>
      <c r="L191" s="109"/>
    </row>
    <row r="192" spans="1:12" ht="16.5" customHeight="1" x14ac:dyDescent="0.25">
      <c r="A192" s="243">
        <v>3221</v>
      </c>
      <c r="B192" s="243" t="s">
        <v>114</v>
      </c>
      <c r="C192" s="128">
        <v>0</v>
      </c>
      <c r="D192" s="142"/>
      <c r="E192" s="142"/>
      <c r="F192" s="128">
        <v>5722.67</v>
      </c>
      <c r="G192" s="221"/>
      <c r="H192" s="222"/>
      <c r="I192" s="109"/>
      <c r="J192" s="109"/>
      <c r="K192" s="109"/>
      <c r="L192" s="109"/>
    </row>
    <row r="193" spans="1:12" ht="16.5" customHeight="1" x14ac:dyDescent="0.25">
      <c r="A193" s="243">
        <v>3223</v>
      </c>
      <c r="B193" s="243" t="s">
        <v>84</v>
      </c>
      <c r="C193" s="128">
        <v>0</v>
      </c>
      <c r="D193" s="142"/>
      <c r="E193" s="142"/>
      <c r="F193" s="128">
        <v>4501.8999999999996</v>
      </c>
      <c r="G193" s="221"/>
      <c r="H193" s="222"/>
      <c r="I193" s="109"/>
      <c r="J193" s="109"/>
      <c r="K193" s="109"/>
      <c r="L193" s="109"/>
    </row>
    <row r="194" spans="1:12" ht="16.5" customHeight="1" x14ac:dyDescent="0.25">
      <c r="A194" s="243">
        <v>3225</v>
      </c>
      <c r="B194" s="243" t="s">
        <v>116</v>
      </c>
      <c r="C194" s="128">
        <v>0</v>
      </c>
      <c r="D194" s="142"/>
      <c r="E194" s="142"/>
      <c r="F194" s="128">
        <v>563.11</v>
      </c>
      <c r="G194" s="221"/>
      <c r="H194" s="222"/>
      <c r="I194" s="109"/>
      <c r="J194" s="109"/>
      <c r="K194" s="109"/>
      <c r="L194" s="109"/>
    </row>
    <row r="195" spans="1:12" ht="16.5" customHeight="1" x14ac:dyDescent="0.25">
      <c r="A195" s="248">
        <v>323</v>
      </c>
      <c r="B195" s="248" t="s">
        <v>117</v>
      </c>
      <c r="C195" s="95">
        <f>C196+C197+C198+C199+C200+C202+C203+C204+C201</f>
        <v>6737.84</v>
      </c>
      <c r="D195" s="130"/>
      <c r="E195" s="130"/>
      <c r="F195" s="95">
        <f>F196+F197+F198+F199+F200+F202+F203+F204+F201</f>
        <v>8980.65</v>
      </c>
      <c r="G195" s="221"/>
      <c r="H195" s="222"/>
      <c r="I195" s="109"/>
      <c r="J195" s="109"/>
      <c r="K195" s="109"/>
      <c r="L195" s="109"/>
    </row>
    <row r="196" spans="1:12" ht="16.5" customHeight="1" x14ac:dyDescent="0.25">
      <c r="A196" s="243">
        <v>3231</v>
      </c>
      <c r="B196" s="243" t="s">
        <v>118</v>
      </c>
      <c r="C196" s="128">
        <v>0</v>
      </c>
      <c r="D196" s="142"/>
      <c r="E196" s="142"/>
      <c r="F196" s="128">
        <v>1045.23</v>
      </c>
      <c r="G196" s="221"/>
      <c r="H196" s="222"/>
      <c r="I196" s="109"/>
      <c r="J196" s="109"/>
      <c r="K196" s="109"/>
      <c r="L196" s="109"/>
    </row>
    <row r="197" spans="1:12" ht="16.5" customHeight="1" x14ac:dyDescent="0.25">
      <c r="A197" s="243">
        <v>3232</v>
      </c>
      <c r="B197" s="243" t="s">
        <v>119</v>
      </c>
      <c r="C197" s="128">
        <v>5973.36</v>
      </c>
      <c r="D197" s="142"/>
      <c r="E197" s="142"/>
      <c r="F197" s="128">
        <v>1245.49</v>
      </c>
      <c r="G197" s="221"/>
      <c r="H197" s="222"/>
      <c r="I197" s="109"/>
      <c r="J197" s="109"/>
      <c r="K197" s="109"/>
      <c r="L197" s="109"/>
    </row>
    <row r="198" spans="1:12" ht="16.5" customHeight="1" x14ac:dyDescent="0.25">
      <c r="A198" s="243">
        <v>3233</v>
      </c>
      <c r="B198" s="249" t="s">
        <v>86</v>
      </c>
      <c r="C198" s="128">
        <v>0</v>
      </c>
      <c r="D198" s="142"/>
      <c r="E198" s="142"/>
      <c r="F198" s="128">
        <v>53.1</v>
      </c>
      <c r="G198" s="221"/>
      <c r="H198" s="222"/>
      <c r="I198" s="109"/>
      <c r="J198" s="109"/>
      <c r="K198" s="109"/>
      <c r="L198" s="109"/>
    </row>
    <row r="199" spans="1:12" ht="16.5" customHeight="1" x14ac:dyDescent="0.25">
      <c r="A199" s="243">
        <v>3234</v>
      </c>
      <c r="B199" s="243" t="s">
        <v>87</v>
      </c>
      <c r="C199" s="128">
        <v>0</v>
      </c>
      <c r="D199" s="142"/>
      <c r="E199" s="142"/>
      <c r="F199" s="128">
        <v>2839.27</v>
      </c>
      <c r="G199" s="221"/>
      <c r="H199" s="222"/>
      <c r="I199" s="109"/>
      <c r="J199" s="109"/>
      <c r="K199" s="109"/>
      <c r="L199" s="109"/>
    </row>
    <row r="200" spans="1:12" ht="16.5" customHeight="1" x14ac:dyDescent="0.25">
      <c r="A200" s="243">
        <v>3236</v>
      </c>
      <c r="B200" s="243" t="s">
        <v>120</v>
      </c>
      <c r="C200" s="128">
        <v>0</v>
      </c>
      <c r="D200" s="142"/>
      <c r="E200" s="142"/>
      <c r="F200" s="128">
        <v>530.63</v>
      </c>
      <c r="G200" s="221"/>
      <c r="H200" s="222"/>
      <c r="I200" s="109"/>
      <c r="J200" s="109"/>
      <c r="K200" s="109"/>
      <c r="L200" s="109"/>
    </row>
    <row r="201" spans="1:12" ht="16.5" customHeight="1" x14ac:dyDescent="0.25">
      <c r="A201" s="243">
        <v>3237</v>
      </c>
      <c r="B201" s="243" t="s">
        <v>121</v>
      </c>
      <c r="C201" s="128">
        <v>0</v>
      </c>
      <c r="D201" s="142"/>
      <c r="E201" s="142"/>
      <c r="F201" s="128">
        <v>999.42</v>
      </c>
      <c r="G201" s="221"/>
      <c r="H201" s="222"/>
      <c r="I201" s="109"/>
      <c r="J201" s="109"/>
      <c r="K201" s="109"/>
      <c r="L201" s="109"/>
    </row>
    <row r="202" spans="1:12" ht="16.5" customHeight="1" x14ac:dyDescent="0.25">
      <c r="A202" s="243">
        <v>3238</v>
      </c>
      <c r="B202" s="243" t="s">
        <v>88</v>
      </c>
      <c r="C202" s="128">
        <v>0</v>
      </c>
      <c r="D202" s="142"/>
      <c r="E202" s="142"/>
      <c r="F202" s="128">
        <v>1055.8399999999999</v>
      </c>
      <c r="G202" s="221"/>
      <c r="H202" s="222"/>
      <c r="I202" s="109"/>
      <c r="J202" s="109"/>
      <c r="K202" s="109"/>
      <c r="L202" s="109"/>
    </row>
    <row r="203" spans="1:12" ht="16.5" customHeight="1" x14ac:dyDescent="0.25">
      <c r="A203" s="243">
        <v>3238</v>
      </c>
      <c r="B203" s="243" t="s">
        <v>162</v>
      </c>
      <c r="C203" s="128">
        <v>764.48</v>
      </c>
      <c r="D203" s="142"/>
      <c r="E203" s="142"/>
      <c r="F203" s="128">
        <v>764.16</v>
      </c>
      <c r="G203" s="221"/>
      <c r="H203" s="222"/>
      <c r="I203" s="109"/>
      <c r="J203" s="109"/>
      <c r="K203" s="109"/>
      <c r="L203" s="109"/>
    </row>
    <row r="204" spans="1:12" ht="16.5" customHeight="1" x14ac:dyDescent="0.25">
      <c r="A204" s="243">
        <v>3239</v>
      </c>
      <c r="B204" s="243" t="s">
        <v>89</v>
      </c>
      <c r="C204" s="128">
        <v>0</v>
      </c>
      <c r="D204" s="142"/>
      <c r="E204" s="142"/>
      <c r="F204" s="128">
        <v>447.51</v>
      </c>
      <c r="G204" s="221"/>
      <c r="H204" s="222"/>
      <c r="I204" s="109"/>
      <c r="J204" s="109"/>
      <c r="K204" s="109"/>
      <c r="L204" s="109"/>
    </row>
    <row r="205" spans="1:12" ht="16.5" customHeight="1" x14ac:dyDescent="0.25">
      <c r="A205" s="248">
        <v>329</v>
      </c>
      <c r="B205" s="248" t="s">
        <v>122</v>
      </c>
      <c r="C205" s="95">
        <f>C206+C207</f>
        <v>0</v>
      </c>
      <c r="D205" s="130"/>
      <c r="E205" s="130"/>
      <c r="F205" s="95">
        <f t="shared" ref="F205" si="74">F206+F207</f>
        <v>910.98</v>
      </c>
      <c r="G205" s="221"/>
      <c r="H205" s="222"/>
      <c r="I205" s="109"/>
      <c r="J205" s="109"/>
      <c r="K205" s="109"/>
      <c r="L205" s="109"/>
    </row>
    <row r="206" spans="1:12" ht="16.5" customHeight="1" x14ac:dyDescent="0.25">
      <c r="A206" s="243">
        <v>3294</v>
      </c>
      <c r="B206" s="243" t="s">
        <v>91</v>
      </c>
      <c r="C206" s="128">
        <v>0</v>
      </c>
      <c r="D206" s="142"/>
      <c r="E206" s="142"/>
      <c r="F206" s="128">
        <v>39.979999999999997</v>
      </c>
      <c r="G206" s="221"/>
      <c r="H206" s="222"/>
      <c r="I206" s="109"/>
      <c r="J206" s="109"/>
      <c r="K206" s="109"/>
      <c r="L206" s="109"/>
    </row>
    <row r="207" spans="1:12" ht="16.5" customHeight="1" x14ac:dyDescent="0.25">
      <c r="A207" s="243">
        <v>3299</v>
      </c>
      <c r="B207" s="243" t="s">
        <v>123</v>
      </c>
      <c r="C207" s="128">
        <v>0</v>
      </c>
      <c r="D207" s="142"/>
      <c r="E207" s="142"/>
      <c r="F207" s="128">
        <v>871</v>
      </c>
      <c r="G207" s="221"/>
      <c r="H207" s="222"/>
      <c r="I207" s="109"/>
      <c r="J207" s="109"/>
      <c r="K207" s="109"/>
      <c r="L207" s="109"/>
    </row>
    <row r="208" spans="1:12" ht="16.5" customHeight="1" x14ac:dyDescent="0.25">
      <c r="A208" s="248">
        <v>34</v>
      </c>
      <c r="B208" s="248" t="s">
        <v>46</v>
      </c>
      <c r="C208" s="95">
        <f>C209</f>
        <v>0</v>
      </c>
      <c r="D208" s="130">
        <v>0</v>
      </c>
      <c r="E208" s="130">
        <v>400</v>
      </c>
      <c r="F208" s="95">
        <f t="shared" ref="F208" si="75">F209</f>
        <v>269.54000000000002</v>
      </c>
      <c r="G208" s="219" t="e">
        <f t="shared" ref="G208:G224" si="76">F208/C208*100</f>
        <v>#DIV/0!</v>
      </c>
      <c r="H208" s="220">
        <f t="shared" ref="H208:H224" si="77">F208/E208*100</f>
        <v>67.385000000000005</v>
      </c>
      <c r="I208" s="109"/>
      <c r="J208" s="109"/>
      <c r="K208" s="109"/>
      <c r="L208" s="109"/>
    </row>
    <row r="209" spans="1:12" ht="16.5" customHeight="1" x14ac:dyDescent="0.25">
      <c r="A209" s="243">
        <v>3431</v>
      </c>
      <c r="B209" s="243" t="s">
        <v>124</v>
      </c>
      <c r="C209" s="128">
        <v>0</v>
      </c>
      <c r="D209" s="142"/>
      <c r="E209" s="142"/>
      <c r="F209" s="128">
        <v>269.54000000000002</v>
      </c>
      <c r="G209" s="221"/>
      <c r="H209" s="222"/>
      <c r="I209" s="109"/>
      <c r="J209" s="109"/>
      <c r="K209" s="109"/>
      <c r="L209" s="109"/>
    </row>
    <row r="210" spans="1:12" ht="16.5" customHeight="1" x14ac:dyDescent="0.25">
      <c r="A210" s="250">
        <v>4</v>
      </c>
      <c r="B210" s="251" t="s">
        <v>5</v>
      </c>
      <c r="C210" s="95">
        <f>C211</f>
        <v>0</v>
      </c>
      <c r="D210" s="130"/>
      <c r="E210" s="130"/>
      <c r="F210" s="95">
        <f>F211</f>
        <v>335.25</v>
      </c>
      <c r="G210" s="219"/>
      <c r="H210" s="220"/>
      <c r="I210" s="109"/>
      <c r="J210" s="109"/>
      <c r="K210" s="109"/>
      <c r="L210" s="109"/>
    </row>
    <row r="211" spans="1:12" ht="16.5" customHeight="1" x14ac:dyDescent="0.25">
      <c r="A211" s="252">
        <v>4227</v>
      </c>
      <c r="B211" s="253" t="s">
        <v>126</v>
      </c>
      <c r="C211" s="128">
        <v>0</v>
      </c>
      <c r="D211" s="142"/>
      <c r="E211" s="142"/>
      <c r="F211" s="128">
        <v>335.25</v>
      </c>
      <c r="G211" s="221"/>
      <c r="H211" s="222"/>
      <c r="I211" s="109"/>
      <c r="J211" s="109"/>
      <c r="K211" s="109"/>
      <c r="L211" s="109"/>
    </row>
    <row r="212" spans="1:12" ht="25.5" customHeight="1" x14ac:dyDescent="0.25">
      <c r="A212" s="359" t="s">
        <v>163</v>
      </c>
      <c r="B212" s="359"/>
      <c r="C212" s="115">
        <f>C213+C220</f>
        <v>19007.969999999998</v>
      </c>
      <c r="D212" s="140">
        <f t="shared" ref="D212:F212" si="78">D213+D220</f>
        <v>24000</v>
      </c>
      <c r="E212" s="140">
        <f t="shared" si="78"/>
        <v>29000</v>
      </c>
      <c r="F212" s="115">
        <f t="shared" si="78"/>
        <v>27577.63</v>
      </c>
      <c r="G212" s="233">
        <f t="shared" si="76"/>
        <v>145.08456189693061</v>
      </c>
      <c r="H212" s="234">
        <f t="shared" si="77"/>
        <v>95.095275862068974</v>
      </c>
      <c r="I212" s="109"/>
      <c r="J212" s="109"/>
      <c r="K212" s="109"/>
      <c r="L212" s="109"/>
    </row>
    <row r="213" spans="1:12" ht="16.5" customHeight="1" x14ac:dyDescent="0.25">
      <c r="A213" s="242">
        <v>31</v>
      </c>
      <c r="B213" s="242" t="s">
        <v>4</v>
      </c>
      <c r="C213" s="95">
        <f>C214+C216+C218</f>
        <v>18059.78</v>
      </c>
      <c r="D213" s="130">
        <v>22000</v>
      </c>
      <c r="E213" s="130">
        <v>26500</v>
      </c>
      <c r="F213" s="95">
        <f t="shared" ref="F213" si="79">F214+F216+F218</f>
        <v>25280.25</v>
      </c>
      <c r="G213" s="219">
        <f t="shared" si="76"/>
        <v>139.98094107458675</v>
      </c>
      <c r="H213" s="220">
        <f t="shared" si="77"/>
        <v>95.397169811320765</v>
      </c>
      <c r="I213" s="109"/>
      <c r="J213" s="109"/>
      <c r="K213" s="109"/>
      <c r="L213" s="109"/>
    </row>
    <row r="214" spans="1:12" ht="16.5" customHeight="1" x14ac:dyDescent="0.25">
      <c r="A214" s="242">
        <v>311</v>
      </c>
      <c r="B214" s="242" t="s">
        <v>108</v>
      </c>
      <c r="C214" s="95">
        <f>C215</f>
        <v>14148.53</v>
      </c>
      <c r="D214" s="130"/>
      <c r="E214" s="130">
        <f t="shared" ref="E214:F214" si="80">E215</f>
        <v>0</v>
      </c>
      <c r="F214" s="95">
        <f t="shared" si="80"/>
        <v>18960.78</v>
      </c>
      <c r="G214" s="221">
        <f t="shared" si="76"/>
        <v>134.01236736254577</v>
      </c>
      <c r="H214" s="222"/>
      <c r="I214" s="109"/>
      <c r="J214" s="109"/>
      <c r="K214" s="109"/>
      <c r="L214" s="109"/>
    </row>
    <row r="215" spans="1:12" ht="16.5" customHeight="1" x14ac:dyDescent="0.25">
      <c r="A215" s="252">
        <v>3111</v>
      </c>
      <c r="B215" s="252" t="s">
        <v>24</v>
      </c>
      <c r="C215" s="128">
        <v>14148.53</v>
      </c>
      <c r="D215" s="142"/>
      <c r="E215" s="142"/>
      <c r="F215" s="128">
        <v>18960.78</v>
      </c>
      <c r="G215" s="221">
        <f t="shared" si="76"/>
        <v>134.01236736254577</v>
      </c>
      <c r="H215" s="222"/>
      <c r="I215" s="109"/>
      <c r="J215" s="109"/>
      <c r="K215" s="109"/>
      <c r="L215" s="109"/>
    </row>
    <row r="216" spans="1:12" ht="16.5" customHeight="1" x14ac:dyDescent="0.25">
      <c r="A216" s="248">
        <v>312</v>
      </c>
      <c r="B216" s="248" t="s">
        <v>77</v>
      </c>
      <c r="C216" s="95">
        <f>C217</f>
        <v>1924.48</v>
      </c>
      <c r="D216" s="130"/>
      <c r="E216" s="130"/>
      <c r="F216" s="95">
        <f t="shared" ref="F216" si="81">F217</f>
        <v>3200</v>
      </c>
      <c r="G216" s="221">
        <f t="shared" si="76"/>
        <v>166.27868307283006</v>
      </c>
      <c r="H216" s="222"/>
      <c r="I216" s="109"/>
      <c r="J216" s="109"/>
      <c r="K216" s="109"/>
      <c r="L216" s="109"/>
    </row>
    <row r="217" spans="1:12" ht="16.5" customHeight="1" x14ac:dyDescent="0.25">
      <c r="A217" s="243">
        <v>3121</v>
      </c>
      <c r="B217" s="243" t="s">
        <v>77</v>
      </c>
      <c r="C217" s="128">
        <v>1924.48</v>
      </c>
      <c r="D217" s="142"/>
      <c r="E217" s="142"/>
      <c r="F217" s="128">
        <v>3200</v>
      </c>
      <c r="G217" s="221">
        <f t="shared" si="76"/>
        <v>166.27868307283006</v>
      </c>
      <c r="H217" s="222"/>
      <c r="I217" s="109"/>
      <c r="J217" s="109"/>
      <c r="K217" s="109"/>
      <c r="L217" s="109"/>
    </row>
    <row r="218" spans="1:12" ht="16.5" customHeight="1" x14ac:dyDescent="0.25">
      <c r="A218" s="248">
        <v>313</v>
      </c>
      <c r="B218" s="248" t="s">
        <v>80</v>
      </c>
      <c r="C218" s="95">
        <f>C219</f>
        <v>1986.77</v>
      </c>
      <c r="D218" s="130"/>
      <c r="E218" s="130"/>
      <c r="F218" s="95">
        <f t="shared" ref="F218" si="82">F219</f>
        <v>3119.47</v>
      </c>
      <c r="G218" s="221">
        <f t="shared" si="76"/>
        <v>157.01213527484308</v>
      </c>
      <c r="H218" s="222"/>
      <c r="I218" s="109"/>
      <c r="J218" s="109"/>
      <c r="K218" s="109"/>
      <c r="L218" s="109"/>
    </row>
    <row r="219" spans="1:12" ht="16.5" customHeight="1" x14ac:dyDescent="0.25">
      <c r="A219" s="243">
        <v>3132</v>
      </c>
      <c r="B219" s="243" t="s">
        <v>111</v>
      </c>
      <c r="C219" s="128">
        <v>1986.77</v>
      </c>
      <c r="D219" s="142"/>
      <c r="E219" s="142"/>
      <c r="F219" s="128">
        <v>3119.47</v>
      </c>
      <c r="G219" s="221">
        <f t="shared" si="76"/>
        <v>157.01213527484308</v>
      </c>
      <c r="H219" s="222"/>
      <c r="I219" s="109"/>
      <c r="J219" s="109"/>
      <c r="K219" s="109"/>
      <c r="L219" s="109"/>
    </row>
    <row r="220" spans="1:12" ht="16.5" customHeight="1" x14ac:dyDescent="0.25">
      <c r="A220" s="248">
        <v>32</v>
      </c>
      <c r="B220" s="248" t="s">
        <v>10</v>
      </c>
      <c r="C220" s="95">
        <f>C221</f>
        <v>948.19</v>
      </c>
      <c r="D220" s="130">
        <v>2000</v>
      </c>
      <c r="E220" s="130">
        <v>2500</v>
      </c>
      <c r="F220" s="95">
        <f t="shared" ref="F220" si="83">F221</f>
        <v>2297.38</v>
      </c>
      <c r="G220" s="219">
        <f t="shared" si="76"/>
        <v>242.29110199432603</v>
      </c>
      <c r="H220" s="220">
        <f t="shared" si="77"/>
        <v>91.895200000000003</v>
      </c>
      <c r="I220" s="109"/>
      <c r="J220" s="109"/>
      <c r="K220" s="109"/>
      <c r="L220" s="109"/>
    </row>
    <row r="221" spans="1:12" ht="16.5" customHeight="1" x14ac:dyDescent="0.25">
      <c r="A221" s="248">
        <v>321</v>
      </c>
      <c r="B221" s="248" t="s">
        <v>25</v>
      </c>
      <c r="C221" s="95">
        <f>C222+C223</f>
        <v>948.19</v>
      </c>
      <c r="D221" s="130"/>
      <c r="E221" s="130"/>
      <c r="F221" s="95">
        <f t="shared" ref="F221" si="84">F222+F223</f>
        <v>2297.38</v>
      </c>
      <c r="G221" s="221">
        <f t="shared" si="76"/>
        <v>242.29110199432603</v>
      </c>
      <c r="H221" s="222"/>
      <c r="I221" s="109"/>
      <c r="J221" s="109"/>
      <c r="K221" s="109"/>
      <c r="L221" s="109"/>
    </row>
    <row r="222" spans="1:12" ht="16.5" customHeight="1" x14ac:dyDescent="0.25">
      <c r="A222" s="243">
        <v>3211</v>
      </c>
      <c r="B222" s="243" t="s">
        <v>26</v>
      </c>
      <c r="C222" s="128">
        <v>132.72</v>
      </c>
      <c r="D222" s="142"/>
      <c r="E222" s="142"/>
      <c r="F222" s="128">
        <v>153.72999999999999</v>
      </c>
      <c r="G222" s="221">
        <f t="shared" si="76"/>
        <v>115.83031946955997</v>
      </c>
      <c r="H222" s="222"/>
      <c r="I222" s="109"/>
      <c r="J222" s="109"/>
      <c r="K222" s="109"/>
      <c r="L222" s="109"/>
    </row>
    <row r="223" spans="1:12" ht="16.5" customHeight="1" x14ac:dyDescent="0.25">
      <c r="A223" s="243">
        <v>3212</v>
      </c>
      <c r="B223" s="243" t="s">
        <v>112</v>
      </c>
      <c r="C223" s="128">
        <v>815.47</v>
      </c>
      <c r="D223" s="142"/>
      <c r="E223" s="142"/>
      <c r="F223" s="128">
        <v>2143.65</v>
      </c>
      <c r="G223" s="221">
        <f t="shared" si="76"/>
        <v>262.87294443695043</v>
      </c>
      <c r="H223" s="222"/>
      <c r="I223" s="109"/>
      <c r="J223" s="109"/>
      <c r="K223" s="109"/>
      <c r="L223" s="109"/>
    </row>
    <row r="224" spans="1:12" ht="25.5" customHeight="1" x14ac:dyDescent="0.25">
      <c r="A224" s="359" t="s">
        <v>164</v>
      </c>
      <c r="B224" s="359"/>
      <c r="C224" s="115">
        <f>C225</f>
        <v>4555.6099999999997</v>
      </c>
      <c r="D224" s="140">
        <f t="shared" ref="D224:F224" si="85">D225</f>
        <v>4000</v>
      </c>
      <c r="E224" s="140">
        <f t="shared" si="85"/>
        <v>3500</v>
      </c>
      <c r="F224" s="115">
        <f t="shared" si="85"/>
        <v>3031.75</v>
      </c>
      <c r="G224" s="223">
        <f t="shared" si="76"/>
        <v>66.549814404657113</v>
      </c>
      <c r="H224" s="224">
        <f t="shared" si="77"/>
        <v>86.621428571428567</v>
      </c>
      <c r="I224" s="109"/>
      <c r="J224" s="109"/>
      <c r="K224" s="109"/>
      <c r="L224" s="109"/>
    </row>
    <row r="225" spans="1:12" ht="16.5" customHeight="1" x14ac:dyDescent="0.25">
      <c r="A225" s="248">
        <v>32</v>
      </c>
      <c r="B225" s="248" t="s">
        <v>10</v>
      </c>
      <c r="C225" s="95">
        <f>C226</f>
        <v>4555.6099999999997</v>
      </c>
      <c r="D225" s="130">
        <v>4000</v>
      </c>
      <c r="E225" s="130">
        <v>3500</v>
      </c>
      <c r="F225" s="95">
        <f t="shared" ref="F225" si="86">F226</f>
        <v>3031.75</v>
      </c>
      <c r="G225" s="221"/>
      <c r="H225" s="222"/>
      <c r="I225" s="109"/>
      <c r="J225" s="109"/>
      <c r="K225" s="109"/>
      <c r="L225" s="109"/>
    </row>
    <row r="226" spans="1:12" ht="16.5" customHeight="1" x14ac:dyDescent="0.25">
      <c r="A226" s="243">
        <v>3222</v>
      </c>
      <c r="B226" s="243" t="s">
        <v>115</v>
      </c>
      <c r="C226" s="128">
        <v>4555.6099999999997</v>
      </c>
      <c r="D226" s="142"/>
      <c r="E226" s="142"/>
      <c r="F226" s="128">
        <v>3031.75</v>
      </c>
      <c r="G226" s="221"/>
      <c r="H226" s="222"/>
      <c r="I226" s="109"/>
      <c r="J226" s="109"/>
      <c r="K226" s="109"/>
      <c r="L226" s="109"/>
    </row>
    <row r="227" spans="1:12" x14ac:dyDescent="0.25">
      <c r="A227" s="133"/>
      <c r="B227" s="133"/>
      <c r="C227" s="133"/>
      <c r="D227" s="133"/>
      <c r="E227" s="134"/>
      <c r="F227" s="134"/>
      <c r="G227" s="262"/>
      <c r="H227" s="262"/>
      <c r="I227" s="109"/>
      <c r="J227" s="109"/>
      <c r="K227" s="109"/>
      <c r="L227" s="109"/>
    </row>
    <row r="228" spans="1:12" ht="15.75" x14ac:dyDescent="0.25">
      <c r="A228" s="133"/>
      <c r="B228" s="133"/>
      <c r="C228" s="133"/>
      <c r="D228" s="133"/>
      <c r="E228" s="134"/>
      <c r="F228" s="273" t="s">
        <v>187</v>
      </c>
      <c r="G228" s="273"/>
      <c r="H228" s="273"/>
      <c r="I228" s="109"/>
      <c r="J228" s="109"/>
      <c r="K228" s="109"/>
      <c r="L228" s="109"/>
    </row>
    <row r="229" spans="1:12" ht="15.75" x14ac:dyDescent="0.25">
      <c r="A229" s="85"/>
      <c r="B229" s="85"/>
      <c r="C229" s="133"/>
      <c r="D229" s="133"/>
      <c r="E229" s="134"/>
      <c r="F229" s="341" t="s">
        <v>188</v>
      </c>
      <c r="G229" s="341"/>
      <c r="H229" s="341"/>
    </row>
    <row r="230" spans="1:12" x14ac:dyDescent="0.25">
      <c r="A230" s="85"/>
      <c r="B230" s="85"/>
      <c r="C230" s="133"/>
      <c r="D230" s="133"/>
      <c r="E230" s="134"/>
      <c r="F230" s="134"/>
      <c r="G230" s="86"/>
      <c r="H230" s="84"/>
    </row>
    <row r="231" spans="1:12" x14ac:dyDescent="0.25">
      <c r="A231" s="85"/>
      <c r="B231" s="85"/>
      <c r="C231" s="133"/>
      <c r="D231" s="133"/>
      <c r="E231" s="134"/>
      <c r="F231" s="134"/>
      <c r="G231" s="86"/>
      <c r="H231" s="84"/>
    </row>
    <row r="232" spans="1:12" x14ac:dyDescent="0.25">
      <c r="A232" s="85"/>
      <c r="B232" s="85"/>
      <c r="C232" s="133"/>
      <c r="D232" s="133"/>
      <c r="E232" s="134"/>
      <c r="F232" s="134"/>
      <c r="G232" s="86"/>
      <c r="H232" s="84"/>
    </row>
    <row r="233" spans="1:12" x14ac:dyDescent="0.25">
      <c r="A233" s="85"/>
      <c r="B233" s="85"/>
      <c r="C233" s="133"/>
      <c r="D233" s="133"/>
      <c r="E233" s="134"/>
      <c r="F233" s="134"/>
      <c r="G233" s="86"/>
      <c r="H233" s="84"/>
    </row>
    <row r="234" spans="1:12" x14ac:dyDescent="0.25">
      <c r="A234" s="85"/>
      <c r="B234" s="85"/>
      <c r="C234" s="133"/>
      <c r="D234" s="133"/>
      <c r="E234" s="134"/>
      <c r="F234" s="134"/>
      <c r="G234" s="86"/>
      <c r="H234" s="84"/>
    </row>
    <row r="235" spans="1:12" x14ac:dyDescent="0.25">
      <c r="A235" s="85"/>
      <c r="B235" s="85"/>
      <c r="C235" s="133"/>
      <c r="D235" s="133"/>
      <c r="E235" s="134"/>
      <c r="F235" s="134"/>
      <c r="G235" s="86"/>
      <c r="H235" s="84"/>
    </row>
    <row r="236" spans="1:12" x14ac:dyDescent="0.25">
      <c r="A236" s="85"/>
      <c r="B236" s="85"/>
      <c r="C236" s="133"/>
      <c r="D236" s="133"/>
      <c r="E236" s="134"/>
      <c r="F236" s="134"/>
      <c r="G236" s="86"/>
      <c r="H236" s="84"/>
    </row>
    <row r="237" spans="1:12" x14ac:dyDescent="0.25">
      <c r="A237" s="85"/>
      <c r="B237" s="85"/>
      <c r="C237" s="133"/>
      <c r="D237" s="133"/>
      <c r="E237" s="134"/>
      <c r="F237" s="134"/>
      <c r="G237" s="86"/>
      <c r="H237" s="84"/>
    </row>
    <row r="238" spans="1:12" x14ac:dyDescent="0.25">
      <c r="A238" s="85"/>
      <c r="B238" s="85"/>
      <c r="C238" s="133"/>
      <c r="D238" s="133"/>
      <c r="E238" s="134"/>
      <c r="F238" s="134"/>
      <c r="G238" s="86"/>
      <c r="H238" s="84"/>
    </row>
    <row r="239" spans="1:12" x14ac:dyDescent="0.25">
      <c r="A239" s="85"/>
      <c r="B239" s="85"/>
      <c r="C239" s="133"/>
      <c r="D239" s="133"/>
      <c r="E239" s="134"/>
      <c r="F239" s="134"/>
      <c r="G239" s="86"/>
      <c r="H239" s="84"/>
    </row>
    <row r="240" spans="1:12" x14ac:dyDescent="0.25">
      <c r="A240" s="85"/>
      <c r="B240" s="85"/>
      <c r="C240" s="133"/>
      <c r="D240" s="133"/>
      <c r="E240" s="134"/>
      <c r="F240" s="134"/>
      <c r="G240" s="86"/>
      <c r="H240" s="84"/>
    </row>
    <row r="241" spans="1:8" x14ac:dyDescent="0.25">
      <c r="A241" s="85"/>
      <c r="B241" s="85"/>
      <c r="C241" s="133"/>
      <c r="D241" s="133"/>
      <c r="E241" s="134"/>
      <c r="F241" s="134"/>
      <c r="G241" s="86"/>
      <c r="H241" s="84"/>
    </row>
    <row r="242" spans="1:8" x14ac:dyDescent="0.25">
      <c r="A242" s="85"/>
      <c r="B242" s="85"/>
      <c r="C242" s="133"/>
      <c r="D242" s="133"/>
      <c r="E242" s="134"/>
      <c r="F242" s="134"/>
      <c r="G242" s="86"/>
      <c r="H242" s="84"/>
    </row>
    <row r="243" spans="1:8" x14ac:dyDescent="0.25">
      <c r="A243" s="85"/>
      <c r="B243" s="85"/>
      <c r="C243" s="133"/>
      <c r="D243" s="133"/>
      <c r="E243" s="134"/>
      <c r="F243" s="134"/>
      <c r="G243" s="86"/>
      <c r="H243" s="84"/>
    </row>
    <row r="244" spans="1:8" x14ac:dyDescent="0.25">
      <c r="A244" s="85"/>
      <c r="B244" s="85"/>
      <c r="C244" s="133"/>
      <c r="D244" s="133"/>
      <c r="E244" s="134"/>
      <c r="F244" s="134"/>
      <c r="G244" s="86"/>
      <c r="H244" s="84"/>
    </row>
    <row r="245" spans="1:8" x14ac:dyDescent="0.25">
      <c r="A245" s="85"/>
      <c r="B245" s="85"/>
      <c r="C245" s="133"/>
      <c r="D245" s="133"/>
      <c r="E245" s="134"/>
      <c r="F245" s="134"/>
      <c r="G245" s="86"/>
      <c r="H245" s="84"/>
    </row>
    <row r="246" spans="1:8" x14ac:dyDescent="0.25">
      <c r="A246" s="85"/>
      <c r="B246" s="85"/>
      <c r="C246" s="133"/>
      <c r="D246" s="133"/>
      <c r="E246" s="134"/>
      <c r="F246" s="134"/>
      <c r="G246" s="86"/>
      <c r="H246" s="84"/>
    </row>
    <row r="247" spans="1:8" x14ac:dyDescent="0.25">
      <c r="A247" s="85"/>
      <c r="B247" s="85"/>
      <c r="C247" s="133"/>
      <c r="D247" s="133"/>
      <c r="E247" s="134"/>
      <c r="F247" s="134"/>
      <c r="G247" s="86"/>
      <c r="H247" s="84"/>
    </row>
    <row r="248" spans="1:8" x14ac:dyDescent="0.25">
      <c r="A248" s="85"/>
      <c r="B248" s="85"/>
      <c r="C248" s="133"/>
      <c r="D248" s="133"/>
      <c r="E248" s="134"/>
      <c r="F248" s="134"/>
      <c r="G248" s="86"/>
      <c r="H248" s="84"/>
    </row>
    <row r="249" spans="1:8" x14ac:dyDescent="0.25">
      <c r="A249" s="85"/>
      <c r="B249" s="85"/>
      <c r="C249" s="133"/>
      <c r="D249" s="133"/>
      <c r="E249" s="134"/>
      <c r="F249" s="134"/>
      <c r="G249" s="86"/>
      <c r="H249" s="84"/>
    </row>
    <row r="250" spans="1:8" x14ac:dyDescent="0.25">
      <c r="A250" s="85"/>
      <c r="B250" s="85"/>
      <c r="C250" s="133"/>
      <c r="D250" s="133"/>
      <c r="E250" s="134"/>
      <c r="F250" s="134"/>
      <c r="G250" s="86"/>
      <c r="H250" s="84"/>
    </row>
    <row r="251" spans="1:8" x14ac:dyDescent="0.25">
      <c r="A251" s="85"/>
      <c r="B251" s="85"/>
      <c r="C251" s="133"/>
      <c r="D251" s="133"/>
      <c r="E251" s="134"/>
      <c r="F251" s="134"/>
      <c r="G251" s="86"/>
      <c r="H251" s="84"/>
    </row>
    <row r="252" spans="1:8" x14ac:dyDescent="0.25">
      <c r="A252" s="85"/>
      <c r="B252" s="85"/>
      <c r="C252" s="133"/>
      <c r="D252" s="133"/>
      <c r="E252" s="134"/>
      <c r="F252" s="134"/>
      <c r="G252" s="86"/>
      <c r="H252" s="84"/>
    </row>
    <row r="253" spans="1:8" x14ac:dyDescent="0.25">
      <c r="A253" s="85"/>
      <c r="B253" s="85"/>
      <c r="C253" s="133"/>
      <c r="D253" s="133"/>
      <c r="E253" s="134"/>
      <c r="F253" s="134"/>
      <c r="G253" s="86"/>
      <c r="H253" s="84"/>
    </row>
    <row r="254" spans="1:8" x14ac:dyDescent="0.25">
      <c r="A254" s="85"/>
      <c r="B254" s="85"/>
      <c r="C254" s="133"/>
      <c r="D254" s="133"/>
      <c r="E254" s="134"/>
      <c r="F254" s="134"/>
      <c r="G254" s="86"/>
      <c r="H254" s="84"/>
    </row>
    <row r="255" spans="1:8" x14ac:dyDescent="0.25">
      <c r="A255" s="85"/>
      <c r="B255" s="85"/>
      <c r="C255" s="133"/>
      <c r="D255" s="133"/>
      <c r="E255" s="134"/>
      <c r="F255" s="134"/>
      <c r="G255" s="86"/>
      <c r="H255" s="84"/>
    </row>
    <row r="256" spans="1:8" x14ac:dyDescent="0.25">
      <c r="A256" s="85"/>
      <c r="B256" s="85"/>
      <c r="C256" s="133"/>
      <c r="D256" s="133"/>
      <c r="E256" s="134"/>
      <c r="F256" s="134"/>
      <c r="G256" s="86"/>
      <c r="H256" s="84"/>
    </row>
    <row r="257" spans="1:8" x14ac:dyDescent="0.25">
      <c r="A257" s="85"/>
      <c r="B257" s="85"/>
      <c r="C257" s="133"/>
      <c r="D257" s="133"/>
      <c r="E257" s="134"/>
      <c r="F257" s="134"/>
      <c r="G257" s="86"/>
      <c r="H257" s="84"/>
    </row>
    <row r="258" spans="1:8" x14ac:dyDescent="0.25">
      <c r="A258" s="85"/>
      <c r="B258" s="85"/>
      <c r="C258" s="133"/>
      <c r="D258" s="133"/>
      <c r="E258" s="134"/>
      <c r="F258" s="134"/>
      <c r="G258" s="86"/>
      <c r="H258" s="84"/>
    </row>
    <row r="259" spans="1:8" x14ac:dyDescent="0.25">
      <c r="A259" s="85"/>
      <c r="B259" s="85"/>
      <c r="C259" s="133"/>
      <c r="D259" s="133"/>
      <c r="E259" s="134"/>
      <c r="F259" s="134"/>
      <c r="G259" s="86"/>
      <c r="H259" s="84"/>
    </row>
    <row r="260" spans="1:8" x14ac:dyDescent="0.25">
      <c r="A260" s="85"/>
      <c r="B260" s="85"/>
      <c r="C260" s="133"/>
      <c r="D260" s="133"/>
      <c r="E260" s="134"/>
      <c r="F260" s="134"/>
      <c r="G260" s="86"/>
      <c r="H260" s="84"/>
    </row>
    <row r="261" spans="1:8" x14ac:dyDescent="0.25">
      <c r="A261" s="85"/>
      <c r="B261" s="85"/>
      <c r="C261" s="133"/>
      <c r="D261" s="133"/>
      <c r="E261" s="134"/>
      <c r="F261" s="134"/>
      <c r="G261" s="86"/>
      <c r="H261" s="84"/>
    </row>
    <row r="262" spans="1:8" x14ac:dyDescent="0.25">
      <c r="A262" s="85"/>
      <c r="B262" s="85"/>
      <c r="C262" s="133"/>
      <c r="D262" s="133"/>
      <c r="E262" s="134"/>
      <c r="F262" s="134"/>
      <c r="G262" s="86"/>
      <c r="H262" s="84"/>
    </row>
    <row r="263" spans="1:8" x14ac:dyDescent="0.25">
      <c r="A263" s="85"/>
      <c r="B263" s="85"/>
      <c r="C263" s="133"/>
      <c r="D263" s="133"/>
      <c r="E263" s="134"/>
      <c r="F263" s="134"/>
      <c r="G263" s="86"/>
      <c r="H263" s="84"/>
    </row>
    <row r="264" spans="1:8" x14ac:dyDescent="0.25">
      <c r="A264" s="85"/>
      <c r="B264" s="85"/>
      <c r="C264" s="133"/>
      <c r="D264" s="133"/>
      <c r="E264" s="134"/>
      <c r="F264" s="134"/>
      <c r="G264" s="86"/>
      <c r="H264" s="84"/>
    </row>
    <row r="265" spans="1:8" x14ac:dyDescent="0.25">
      <c r="A265" s="85"/>
      <c r="B265" s="85"/>
      <c r="C265" s="133"/>
      <c r="D265" s="133"/>
      <c r="E265" s="134"/>
      <c r="F265" s="134"/>
      <c r="G265" s="86"/>
      <c r="H265" s="84"/>
    </row>
    <row r="266" spans="1:8" x14ac:dyDescent="0.25">
      <c r="A266" s="85"/>
      <c r="B266" s="85"/>
      <c r="C266" s="133"/>
      <c r="D266" s="133"/>
      <c r="E266" s="134"/>
      <c r="F266" s="134"/>
      <c r="G266" s="86"/>
      <c r="H266" s="84"/>
    </row>
    <row r="267" spans="1:8" x14ac:dyDescent="0.25">
      <c r="A267" s="85"/>
      <c r="B267" s="85"/>
      <c r="C267" s="133"/>
      <c r="D267" s="133"/>
      <c r="E267" s="134"/>
      <c r="F267" s="134"/>
      <c r="G267" s="86"/>
      <c r="H267" s="84"/>
    </row>
    <row r="268" spans="1:8" x14ac:dyDescent="0.25">
      <c r="A268" s="85"/>
      <c r="B268" s="85"/>
      <c r="C268" s="133"/>
      <c r="D268" s="133"/>
      <c r="E268" s="134"/>
      <c r="F268" s="134"/>
      <c r="G268" s="86"/>
      <c r="H268" s="84"/>
    </row>
    <row r="269" spans="1:8" x14ac:dyDescent="0.25">
      <c r="A269" s="85"/>
      <c r="B269" s="85"/>
      <c r="C269" s="133"/>
      <c r="D269" s="133"/>
      <c r="E269" s="134"/>
      <c r="F269" s="134"/>
      <c r="G269" s="86"/>
      <c r="H269" s="84"/>
    </row>
    <row r="270" spans="1:8" x14ac:dyDescent="0.25">
      <c r="A270" s="85"/>
      <c r="B270" s="85"/>
      <c r="C270" s="133"/>
      <c r="D270" s="133"/>
      <c r="E270" s="134"/>
      <c r="F270" s="134"/>
      <c r="G270" s="86"/>
      <c r="H270" s="84"/>
    </row>
    <row r="271" spans="1:8" x14ac:dyDescent="0.25">
      <c r="A271" s="85"/>
      <c r="B271" s="85"/>
      <c r="C271" s="133"/>
      <c r="D271" s="133"/>
      <c r="E271" s="134"/>
      <c r="F271" s="134"/>
      <c r="G271" s="86"/>
      <c r="H271" s="84"/>
    </row>
    <row r="272" spans="1:8" x14ac:dyDescent="0.25">
      <c r="A272" s="85"/>
      <c r="B272" s="85"/>
      <c r="C272" s="133"/>
      <c r="D272" s="133"/>
      <c r="E272" s="134"/>
      <c r="F272" s="134"/>
      <c r="G272" s="86"/>
      <c r="H272" s="84"/>
    </row>
    <row r="273" spans="1:8" x14ac:dyDescent="0.25">
      <c r="A273" s="85"/>
      <c r="B273" s="85"/>
      <c r="C273" s="133"/>
      <c r="D273" s="133"/>
      <c r="E273" s="134"/>
      <c r="F273" s="134"/>
      <c r="G273" s="86"/>
      <c r="H273" s="84"/>
    </row>
    <row r="274" spans="1:8" x14ac:dyDescent="0.25">
      <c r="A274" s="85"/>
      <c r="B274" s="85"/>
      <c r="C274" s="133"/>
      <c r="D274" s="133"/>
      <c r="E274" s="134"/>
      <c r="F274" s="134"/>
      <c r="G274" s="86"/>
      <c r="H274" s="84"/>
    </row>
    <row r="275" spans="1:8" x14ac:dyDescent="0.25">
      <c r="A275" s="85"/>
      <c r="B275" s="85"/>
      <c r="C275" s="133"/>
      <c r="D275" s="133"/>
      <c r="E275" s="134"/>
      <c r="F275" s="134"/>
      <c r="G275" s="86"/>
      <c r="H275" s="84"/>
    </row>
    <row r="276" spans="1:8" x14ac:dyDescent="0.25">
      <c r="A276" s="85"/>
      <c r="B276" s="85"/>
      <c r="C276" s="133"/>
      <c r="D276" s="133"/>
      <c r="E276" s="134"/>
      <c r="F276" s="134"/>
      <c r="G276" s="86"/>
      <c r="H276" s="84"/>
    </row>
    <row r="277" spans="1:8" x14ac:dyDescent="0.25">
      <c r="A277" s="85"/>
      <c r="B277" s="85"/>
      <c r="C277" s="133"/>
      <c r="D277" s="133"/>
      <c r="E277" s="134"/>
      <c r="F277" s="134"/>
      <c r="G277" s="86"/>
      <c r="H277" s="84"/>
    </row>
    <row r="278" spans="1:8" x14ac:dyDescent="0.25">
      <c r="A278" s="85"/>
      <c r="B278" s="85"/>
      <c r="C278" s="133"/>
      <c r="D278" s="133"/>
      <c r="E278" s="134"/>
      <c r="F278" s="134"/>
      <c r="G278" s="86"/>
      <c r="H278" s="84"/>
    </row>
    <row r="279" spans="1:8" x14ac:dyDescent="0.25">
      <c r="A279" s="85"/>
      <c r="B279" s="85"/>
      <c r="C279" s="133"/>
      <c r="D279" s="133"/>
      <c r="E279" s="134"/>
      <c r="F279" s="134"/>
      <c r="G279" s="86"/>
      <c r="H279" s="84"/>
    </row>
    <row r="280" spans="1:8" x14ac:dyDescent="0.25">
      <c r="A280" s="85"/>
      <c r="B280" s="85"/>
      <c r="C280" s="133"/>
      <c r="D280" s="133"/>
      <c r="E280" s="134"/>
      <c r="F280" s="134"/>
      <c r="G280" s="86"/>
      <c r="H280" s="84"/>
    </row>
    <row r="281" spans="1:8" x14ac:dyDescent="0.25">
      <c r="A281" s="85"/>
      <c r="B281" s="85"/>
      <c r="C281" s="133"/>
      <c r="D281" s="133"/>
      <c r="E281" s="134"/>
      <c r="F281" s="134"/>
      <c r="G281" s="86"/>
      <c r="H281" s="84"/>
    </row>
    <row r="282" spans="1:8" x14ac:dyDescent="0.25">
      <c r="A282" s="85"/>
      <c r="B282" s="85"/>
      <c r="C282" s="133"/>
      <c r="D282" s="133"/>
      <c r="E282" s="134"/>
      <c r="F282" s="134"/>
      <c r="G282" s="86"/>
      <c r="H282" s="84"/>
    </row>
    <row r="283" spans="1:8" x14ac:dyDescent="0.25">
      <c r="A283" s="85"/>
      <c r="B283" s="85"/>
      <c r="C283" s="133"/>
      <c r="D283" s="133"/>
      <c r="E283" s="134"/>
      <c r="F283" s="134"/>
      <c r="G283" s="86"/>
      <c r="H283" s="84"/>
    </row>
    <row r="284" spans="1:8" x14ac:dyDescent="0.25">
      <c r="A284" s="85"/>
      <c r="B284" s="85"/>
      <c r="C284" s="133"/>
      <c r="D284" s="133"/>
      <c r="E284" s="134"/>
      <c r="F284" s="134"/>
      <c r="G284" s="86"/>
      <c r="H284" s="84"/>
    </row>
    <row r="285" spans="1:8" x14ac:dyDescent="0.25">
      <c r="A285" s="85"/>
      <c r="B285" s="85"/>
      <c r="C285" s="133"/>
      <c r="D285" s="133"/>
      <c r="E285" s="134"/>
      <c r="F285" s="134"/>
      <c r="G285" s="86"/>
      <c r="H285" s="84"/>
    </row>
    <row r="286" spans="1:8" x14ac:dyDescent="0.25">
      <c r="A286" s="85"/>
      <c r="B286" s="85"/>
      <c r="C286" s="133"/>
      <c r="D286" s="133"/>
      <c r="E286" s="134"/>
      <c r="F286" s="134"/>
      <c r="G286" s="86"/>
      <c r="H286" s="84"/>
    </row>
    <row r="287" spans="1:8" x14ac:dyDescent="0.25">
      <c r="A287" s="85"/>
      <c r="B287" s="85"/>
      <c r="C287" s="133"/>
      <c r="D287" s="133"/>
      <c r="E287" s="134"/>
      <c r="F287" s="134"/>
      <c r="G287" s="86"/>
      <c r="H287" s="84"/>
    </row>
    <row r="288" spans="1:8" x14ac:dyDescent="0.25">
      <c r="A288" s="85"/>
      <c r="B288" s="85"/>
      <c r="C288" s="133"/>
      <c r="D288" s="133"/>
      <c r="E288" s="134"/>
      <c r="F288" s="134"/>
      <c r="G288" s="86"/>
      <c r="H288" s="84"/>
    </row>
    <row r="289" spans="1:7" x14ac:dyDescent="0.25">
      <c r="A289" s="75"/>
      <c r="B289" s="75"/>
      <c r="C289" s="109"/>
      <c r="D289" s="109"/>
      <c r="E289" s="135"/>
      <c r="F289" s="135"/>
      <c r="G289"/>
    </row>
    <row r="290" spans="1:7" x14ac:dyDescent="0.25">
      <c r="A290" s="75"/>
      <c r="B290" s="75"/>
      <c r="C290" s="109"/>
      <c r="D290" s="109"/>
      <c r="E290" s="135"/>
      <c r="F290" s="135"/>
      <c r="G290"/>
    </row>
    <row r="291" spans="1:7" x14ac:dyDescent="0.25">
      <c r="A291" s="75"/>
      <c r="B291" s="75"/>
      <c r="C291" s="109"/>
      <c r="D291" s="109"/>
      <c r="E291" s="135"/>
      <c r="F291" s="135"/>
      <c r="G291"/>
    </row>
    <row r="292" spans="1:7" x14ac:dyDescent="0.25">
      <c r="A292" s="75"/>
      <c r="B292" s="75"/>
      <c r="C292" s="109"/>
      <c r="D292" s="109"/>
      <c r="E292" s="135"/>
      <c r="F292" s="135"/>
      <c r="G292"/>
    </row>
    <row r="293" spans="1:7" x14ac:dyDescent="0.25">
      <c r="A293" s="75"/>
      <c r="B293" s="75"/>
      <c r="C293" s="109"/>
      <c r="D293" s="109"/>
      <c r="E293" s="135"/>
      <c r="F293" s="135"/>
      <c r="G293"/>
    </row>
    <row r="294" spans="1:7" x14ac:dyDescent="0.25">
      <c r="A294" s="75"/>
      <c r="B294" s="75"/>
      <c r="C294" s="109"/>
      <c r="D294" s="109"/>
      <c r="E294" s="135"/>
      <c r="F294" s="135"/>
      <c r="G294"/>
    </row>
    <row r="295" spans="1:7" x14ac:dyDescent="0.25">
      <c r="A295" s="75"/>
      <c r="B295" s="75"/>
      <c r="C295" s="109"/>
      <c r="D295" s="109"/>
      <c r="E295" s="135"/>
      <c r="F295" s="135"/>
      <c r="G295"/>
    </row>
    <row r="296" spans="1:7" x14ac:dyDescent="0.25">
      <c r="A296" s="75"/>
      <c r="B296" s="75"/>
      <c r="C296" s="109"/>
      <c r="D296" s="109"/>
      <c r="E296" s="135"/>
      <c r="F296" s="135"/>
      <c r="G296"/>
    </row>
    <row r="297" spans="1:7" x14ac:dyDescent="0.25">
      <c r="A297" s="75"/>
      <c r="B297" s="75"/>
      <c r="C297" s="109"/>
      <c r="D297" s="109"/>
      <c r="E297" s="135"/>
      <c r="F297" s="135"/>
      <c r="G297"/>
    </row>
    <row r="298" spans="1:7" x14ac:dyDescent="0.25">
      <c r="A298" s="75"/>
      <c r="B298" s="75"/>
      <c r="C298" s="109"/>
      <c r="D298" s="109"/>
      <c r="E298" s="135"/>
      <c r="F298" s="135"/>
      <c r="G298"/>
    </row>
    <row r="299" spans="1:7" x14ac:dyDescent="0.25">
      <c r="A299" s="75"/>
      <c r="B299" s="75"/>
      <c r="C299" s="109"/>
      <c r="D299" s="109"/>
      <c r="E299" s="135"/>
      <c r="F299" s="135"/>
      <c r="G299"/>
    </row>
    <row r="300" spans="1:7" x14ac:dyDescent="0.25">
      <c r="A300" s="75"/>
      <c r="B300" s="75"/>
      <c r="C300" s="109"/>
      <c r="D300" s="109"/>
      <c r="E300" s="135"/>
      <c r="F300" s="135"/>
      <c r="G300"/>
    </row>
    <row r="301" spans="1:7" x14ac:dyDescent="0.25">
      <c r="A301" s="75"/>
      <c r="B301" s="75"/>
      <c r="C301" s="109"/>
      <c r="D301" s="109"/>
      <c r="E301" s="135"/>
      <c r="F301" s="135"/>
      <c r="G301"/>
    </row>
    <row r="302" spans="1:7" x14ac:dyDescent="0.25">
      <c r="A302" s="75"/>
      <c r="B302" s="75"/>
      <c r="C302" s="109"/>
      <c r="D302" s="109"/>
      <c r="E302" s="135"/>
      <c r="F302" s="135"/>
      <c r="G302"/>
    </row>
    <row r="303" spans="1:7" x14ac:dyDescent="0.25">
      <c r="A303" s="75"/>
      <c r="B303" s="75"/>
      <c r="C303" s="109"/>
      <c r="D303" s="109"/>
      <c r="E303" s="135"/>
      <c r="F303" s="135"/>
      <c r="G303"/>
    </row>
    <row r="304" spans="1:7" x14ac:dyDescent="0.25">
      <c r="A304" s="75"/>
      <c r="B304" s="75"/>
      <c r="C304" s="109"/>
      <c r="D304" s="109"/>
      <c r="E304" s="135"/>
      <c r="F304" s="135"/>
      <c r="G304"/>
    </row>
    <row r="305" spans="1:7" x14ac:dyDescent="0.25">
      <c r="A305" s="75"/>
      <c r="B305" s="75"/>
      <c r="C305" s="109"/>
      <c r="D305" s="109"/>
      <c r="E305" s="135"/>
      <c r="F305" s="135"/>
      <c r="G305"/>
    </row>
    <row r="306" spans="1:7" x14ac:dyDescent="0.25">
      <c r="A306" s="75"/>
      <c r="B306" s="75"/>
      <c r="C306" s="109"/>
      <c r="D306" s="109"/>
      <c r="E306" s="135"/>
      <c r="F306" s="135"/>
      <c r="G306"/>
    </row>
    <row r="307" spans="1:7" x14ac:dyDescent="0.25">
      <c r="A307" s="75"/>
      <c r="B307" s="75"/>
      <c r="C307" s="109"/>
      <c r="D307" s="109"/>
      <c r="E307" s="135"/>
      <c r="F307" s="135"/>
      <c r="G307"/>
    </row>
    <row r="308" spans="1:7" x14ac:dyDescent="0.25">
      <c r="A308" s="75"/>
      <c r="B308" s="75"/>
      <c r="C308" s="109"/>
      <c r="D308" s="109"/>
      <c r="E308" s="135"/>
      <c r="F308" s="135"/>
      <c r="G308"/>
    </row>
    <row r="309" spans="1:7" x14ac:dyDescent="0.25">
      <c r="A309" s="75"/>
      <c r="B309" s="75"/>
      <c r="C309" s="109"/>
      <c r="D309" s="109"/>
      <c r="E309" s="135"/>
      <c r="F309" s="135"/>
      <c r="G309"/>
    </row>
    <row r="310" spans="1:7" x14ac:dyDescent="0.25">
      <c r="A310" s="75"/>
      <c r="B310" s="75"/>
      <c r="C310" s="109"/>
      <c r="D310" s="109"/>
      <c r="E310" s="135"/>
      <c r="F310" s="135"/>
      <c r="G310"/>
    </row>
    <row r="311" spans="1:7" x14ac:dyDescent="0.25">
      <c r="A311" s="75"/>
      <c r="B311" s="75"/>
      <c r="C311" s="109"/>
      <c r="D311" s="109"/>
      <c r="E311" s="135"/>
      <c r="F311" s="135"/>
      <c r="G311"/>
    </row>
    <row r="312" spans="1:7" x14ac:dyDescent="0.25">
      <c r="A312" s="75"/>
      <c r="B312" s="75"/>
      <c r="C312" s="109"/>
      <c r="D312" s="109"/>
      <c r="E312" s="135"/>
      <c r="F312" s="135"/>
      <c r="G312"/>
    </row>
    <row r="313" spans="1:7" x14ac:dyDescent="0.25">
      <c r="A313" s="75"/>
      <c r="B313" s="75"/>
      <c r="C313" s="109"/>
      <c r="D313" s="109"/>
      <c r="E313" s="135"/>
      <c r="F313" s="135"/>
      <c r="G313"/>
    </row>
    <row r="314" spans="1:7" x14ac:dyDescent="0.25">
      <c r="A314" s="75"/>
      <c r="B314" s="75"/>
      <c r="C314" s="109"/>
      <c r="D314" s="109"/>
      <c r="E314" s="135"/>
      <c r="F314" s="135"/>
      <c r="G314"/>
    </row>
    <row r="315" spans="1:7" x14ac:dyDescent="0.25">
      <c r="A315" s="75"/>
      <c r="B315" s="75"/>
      <c r="C315" s="109"/>
      <c r="D315" s="109"/>
      <c r="E315" s="135"/>
      <c r="F315" s="135"/>
      <c r="G315"/>
    </row>
    <row r="316" spans="1:7" x14ac:dyDescent="0.25">
      <c r="A316" s="75"/>
      <c r="B316" s="75"/>
      <c r="C316" s="109"/>
      <c r="D316" s="109"/>
      <c r="E316" s="135"/>
      <c r="F316" s="135"/>
      <c r="G316"/>
    </row>
    <row r="317" spans="1:7" x14ac:dyDescent="0.25">
      <c r="A317" s="75"/>
      <c r="B317" s="75"/>
      <c r="C317" s="109"/>
      <c r="D317" s="109"/>
      <c r="E317" s="135"/>
      <c r="F317" s="135"/>
      <c r="G317"/>
    </row>
    <row r="318" spans="1:7" x14ac:dyDescent="0.25">
      <c r="A318" s="75"/>
      <c r="B318" s="75"/>
      <c r="C318" s="109"/>
      <c r="D318" s="109"/>
      <c r="E318" s="135"/>
      <c r="F318" s="135"/>
      <c r="G318"/>
    </row>
    <row r="319" spans="1:7" x14ac:dyDescent="0.25">
      <c r="A319" s="75"/>
      <c r="B319" s="75"/>
      <c r="C319" s="109"/>
      <c r="D319" s="109"/>
      <c r="E319" s="135"/>
      <c r="F319" s="135"/>
      <c r="G319"/>
    </row>
    <row r="320" spans="1:7" x14ac:dyDescent="0.25">
      <c r="A320" s="75"/>
      <c r="B320" s="75"/>
      <c r="C320" s="109"/>
      <c r="D320" s="109"/>
      <c r="E320" s="135"/>
      <c r="F320" s="135"/>
      <c r="G320"/>
    </row>
    <row r="321" spans="1:7" x14ac:dyDescent="0.25">
      <c r="A321" s="75"/>
      <c r="B321" s="75"/>
      <c r="C321" s="109"/>
      <c r="D321" s="109"/>
      <c r="E321" s="135"/>
      <c r="F321" s="135"/>
      <c r="G321"/>
    </row>
    <row r="322" spans="1:7" x14ac:dyDescent="0.25">
      <c r="A322" s="75"/>
      <c r="B322" s="75"/>
      <c r="C322" s="109"/>
      <c r="D322" s="109"/>
      <c r="E322" s="135"/>
      <c r="F322" s="135"/>
      <c r="G322"/>
    </row>
    <row r="323" spans="1:7" x14ac:dyDescent="0.25">
      <c r="A323" s="75"/>
      <c r="B323" s="75"/>
      <c r="C323" s="109"/>
      <c r="D323" s="109"/>
      <c r="E323" s="135"/>
      <c r="F323" s="135"/>
      <c r="G323"/>
    </row>
    <row r="324" spans="1:7" x14ac:dyDescent="0.25">
      <c r="A324" s="75"/>
      <c r="B324" s="75"/>
      <c r="C324" s="109"/>
      <c r="D324" s="109"/>
      <c r="E324" s="135"/>
      <c r="F324" s="135"/>
      <c r="G324"/>
    </row>
    <row r="325" spans="1:7" x14ac:dyDescent="0.25">
      <c r="A325" s="75"/>
      <c r="B325" s="75"/>
      <c r="C325" s="109"/>
      <c r="D325" s="109"/>
      <c r="E325" s="135"/>
      <c r="F325" s="135"/>
      <c r="G325"/>
    </row>
    <row r="326" spans="1:7" x14ac:dyDescent="0.25">
      <c r="A326" s="75"/>
      <c r="B326" s="75"/>
      <c r="C326" s="109"/>
      <c r="D326" s="109"/>
      <c r="E326" s="135"/>
      <c r="F326" s="135"/>
      <c r="G326"/>
    </row>
    <row r="327" spans="1:7" x14ac:dyDescent="0.25">
      <c r="A327" s="75"/>
      <c r="B327" s="75"/>
      <c r="C327" s="109"/>
      <c r="D327" s="109"/>
      <c r="E327" s="135"/>
      <c r="F327" s="135"/>
      <c r="G327"/>
    </row>
    <row r="328" spans="1:7" x14ac:dyDescent="0.25">
      <c r="A328" s="75"/>
      <c r="B328" s="75"/>
      <c r="C328" s="109"/>
      <c r="D328" s="109"/>
      <c r="E328" s="135"/>
      <c r="F328" s="135"/>
      <c r="G328"/>
    </row>
    <row r="329" spans="1:7" x14ac:dyDescent="0.25">
      <c r="A329" s="75"/>
      <c r="B329" s="75"/>
      <c r="C329" s="109"/>
      <c r="D329" s="109"/>
      <c r="E329" s="135"/>
      <c r="F329" s="135"/>
      <c r="G329"/>
    </row>
    <row r="330" spans="1:7" x14ac:dyDescent="0.25">
      <c r="A330" s="75"/>
      <c r="B330" s="75"/>
      <c r="C330" s="109"/>
      <c r="D330" s="109"/>
      <c r="E330" s="135"/>
      <c r="F330" s="135"/>
      <c r="G330"/>
    </row>
    <row r="331" spans="1:7" x14ac:dyDescent="0.25">
      <c r="A331" s="75"/>
      <c r="B331" s="75"/>
      <c r="C331" s="109"/>
      <c r="D331" s="109"/>
      <c r="E331" s="135"/>
      <c r="F331" s="135"/>
      <c r="G331"/>
    </row>
    <row r="332" spans="1:7" x14ac:dyDescent="0.25">
      <c r="A332" s="75"/>
      <c r="B332" s="75"/>
      <c r="C332" s="109"/>
      <c r="D332" s="109"/>
      <c r="E332" s="135"/>
      <c r="F332" s="135"/>
      <c r="G332"/>
    </row>
    <row r="333" spans="1:7" x14ac:dyDescent="0.25">
      <c r="A333" s="75"/>
      <c r="B333" s="75"/>
      <c r="C333" s="109"/>
      <c r="D333" s="109"/>
      <c r="E333" s="135"/>
      <c r="F333" s="135"/>
      <c r="G333"/>
    </row>
    <row r="334" spans="1:7" x14ac:dyDescent="0.25">
      <c r="A334" s="75"/>
      <c r="B334" s="75"/>
      <c r="C334" s="109"/>
      <c r="D334" s="109"/>
      <c r="E334" s="135"/>
      <c r="F334" s="135"/>
      <c r="G334"/>
    </row>
    <row r="335" spans="1:7" x14ac:dyDescent="0.25">
      <c r="A335" s="75"/>
      <c r="B335" s="75"/>
      <c r="C335" s="109"/>
      <c r="D335" s="109"/>
      <c r="E335" s="135"/>
      <c r="F335" s="135"/>
      <c r="G335"/>
    </row>
    <row r="336" spans="1:7" x14ac:dyDescent="0.25">
      <c r="A336" s="75"/>
      <c r="B336" s="75"/>
      <c r="C336" s="109"/>
      <c r="D336" s="109"/>
      <c r="E336" s="135"/>
      <c r="F336" s="135"/>
      <c r="G336"/>
    </row>
    <row r="337" spans="1:7" x14ac:dyDescent="0.25">
      <c r="A337" s="75"/>
      <c r="B337" s="75"/>
      <c r="C337" s="109"/>
      <c r="D337" s="109"/>
      <c r="E337" s="135"/>
      <c r="F337" s="135"/>
      <c r="G337"/>
    </row>
    <row r="338" spans="1:7" x14ac:dyDescent="0.25">
      <c r="A338" s="75"/>
      <c r="B338" s="75"/>
      <c r="C338" s="109"/>
      <c r="D338" s="109"/>
      <c r="E338" s="135"/>
      <c r="F338" s="135"/>
      <c r="G338"/>
    </row>
    <row r="339" spans="1:7" x14ac:dyDescent="0.25">
      <c r="A339" s="75"/>
      <c r="B339" s="75"/>
      <c r="C339" s="109"/>
      <c r="D339" s="109"/>
      <c r="E339" s="135"/>
      <c r="F339" s="135"/>
      <c r="G339"/>
    </row>
    <row r="340" spans="1:7" x14ac:dyDescent="0.25">
      <c r="A340" s="75"/>
      <c r="B340" s="75"/>
      <c r="C340" s="109"/>
      <c r="D340" s="109"/>
      <c r="E340" s="135"/>
      <c r="F340" s="135"/>
      <c r="G340"/>
    </row>
    <row r="341" spans="1:7" x14ac:dyDescent="0.25">
      <c r="A341" s="75"/>
      <c r="B341" s="75"/>
      <c r="C341" s="109"/>
      <c r="D341" s="109"/>
      <c r="E341" s="135"/>
      <c r="F341" s="135"/>
      <c r="G341"/>
    </row>
    <row r="342" spans="1:7" x14ac:dyDescent="0.25">
      <c r="A342" s="75"/>
      <c r="B342" s="75"/>
      <c r="C342" s="109"/>
      <c r="D342" s="109"/>
      <c r="E342" s="135"/>
      <c r="F342" s="135"/>
      <c r="G342"/>
    </row>
    <row r="343" spans="1:7" x14ac:dyDescent="0.25">
      <c r="A343" s="75"/>
      <c r="B343" s="75"/>
      <c r="C343" s="109"/>
      <c r="D343" s="109"/>
      <c r="E343" s="135"/>
      <c r="F343" s="135"/>
      <c r="G343"/>
    </row>
    <row r="344" spans="1:7" x14ac:dyDescent="0.25">
      <c r="A344" s="75"/>
      <c r="B344" s="75"/>
      <c r="C344" s="109"/>
      <c r="D344" s="109"/>
      <c r="E344" s="135"/>
      <c r="F344" s="135"/>
      <c r="G344"/>
    </row>
    <row r="345" spans="1:7" x14ac:dyDescent="0.25">
      <c r="A345" s="75"/>
      <c r="B345" s="75"/>
      <c r="C345" s="109"/>
      <c r="D345" s="109"/>
      <c r="E345" s="135"/>
      <c r="F345" s="135"/>
      <c r="G345"/>
    </row>
    <row r="346" spans="1:7" x14ac:dyDescent="0.25">
      <c r="A346" s="75"/>
      <c r="B346" s="75"/>
      <c r="C346" s="109"/>
      <c r="D346" s="109"/>
      <c r="E346" s="135"/>
      <c r="F346" s="135"/>
      <c r="G346"/>
    </row>
    <row r="347" spans="1:7" x14ac:dyDescent="0.25">
      <c r="A347" s="75"/>
      <c r="B347" s="75"/>
      <c r="C347" s="109"/>
      <c r="D347" s="109"/>
      <c r="E347" s="135"/>
      <c r="F347" s="135"/>
      <c r="G347"/>
    </row>
    <row r="348" spans="1:7" x14ac:dyDescent="0.25">
      <c r="A348" s="75"/>
      <c r="B348" s="75"/>
      <c r="C348" s="109"/>
      <c r="D348" s="109"/>
      <c r="E348" s="135"/>
      <c r="F348" s="135"/>
      <c r="G348"/>
    </row>
    <row r="349" spans="1:7" x14ac:dyDescent="0.25">
      <c r="A349" s="75"/>
      <c r="B349" s="75"/>
      <c r="C349" s="109"/>
      <c r="D349" s="109"/>
      <c r="E349" s="135"/>
      <c r="F349" s="135"/>
      <c r="G349"/>
    </row>
    <row r="350" spans="1:7" x14ac:dyDescent="0.25">
      <c r="A350" s="75"/>
      <c r="B350" s="75"/>
      <c r="C350" s="109"/>
      <c r="D350" s="109"/>
      <c r="E350" s="135"/>
      <c r="F350" s="135"/>
      <c r="G350"/>
    </row>
    <row r="351" spans="1:7" x14ac:dyDescent="0.25">
      <c r="A351" s="75"/>
      <c r="B351" s="75"/>
      <c r="C351" s="109"/>
      <c r="D351" s="109"/>
      <c r="E351" s="135"/>
      <c r="F351" s="135"/>
      <c r="G351"/>
    </row>
    <row r="352" spans="1:7" x14ac:dyDescent="0.25">
      <c r="A352" s="75"/>
      <c r="B352" s="75"/>
      <c r="C352" s="109"/>
      <c r="D352" s="109"/>
      <c r="E352" s="135"/>
      <c r="F352" s="135"/>
      <c r="G352"/>
    </row>
    <row r="353" spans="1:7" x14ac:dyDescent="0.25">
      <c r="A353" s="75"/>
      <c r="B353" s="75"/>
      <c r="C353" s="109"/>
      <c r="D353" s="109"/>
      <c r="E353" s="135"/>
      <c r="F353" s="135"/>
      <c r="G353"/>
    </row>
    <row r="354" spans="1:7" x14ac:dyDescent="0.25">
      <c r="A354" s="75"/>
      <c r="B354" s="75"/>
      <c r="C354" s="109"/>
      <c r="D354" s="109"/>
      <c r="E354" s="135"/>
      <c r="F354" s="135"/>
      <c r="G354"/>
    </row>
    <row r="355" spans="1:7" x14ac:dyDescent="0.25">
      <c r="A355" s="75"/>
      <c r="B355" s="75"/>
      <c r="C355" s="109"/>
      <c r="D355" s="109"/>
      <c r="E355" s="135"/>
      <c r="F355" s="135"/>
      <c r="G355"/>
    </row>
    <row r="356" spans="1:7" x14ac:dyDescent="0.25">
      <c r="A356" s="75"/>
      <c r="B356" s="75"/>
      <c r="C356" s="109"/>
      <c r="D356" s="109"/>
      <c r="E356" s="135"/>
      <c r="F356" s="135"/>
      <c r="G356"/>
    </row>
    <row r="357" spans="1:7" x14ac:dyDescent="0.25">
      <c r="A357" s="75"/>
      <c r="B357" s="75"/>
      <c r="C357" s="109"/>
      <c r="D357" s="109"/>
      <c r="E357" s="135"/>
      <c r="F357" s="135"/>
      <c r="G357"/>
    </row>
    <row r="358" spans="1:7" x14ac:dyDescent="0.25">
      <c r="A358" s="75"/>
      <c r="B358" s="75"/>
      <c r="C358" s="109"/>
      <c r="D358" s="109"/>
      <c r="E358" s="135"/>
      <c r="F358" s="135"/>
      <c r="G358"/>
    </row>
    <row r="359" spans="1:7" x14ac:dyDescent="0.25">
      <c r="A359" s="75"/>
      <c r="B359" s="75"/>
      <c r="C359" s="109"/>
      <c r="D359" s="109"/>
      <c r="E359" s="135"/>
      <c r="F359" s="135"/>
      <c r="G359"/>
    </row>
    <row r="360" spans="1:7" x14ac:dyDescent="0.25">
      <c r="A360" s="75"/>
      <c r="B360" s="75"/>
      <c r="C360" s="109"/>
      <c r="D360" s="109"/>
      <c r="E360" s="135"/>
      <c r="F360" s="135"/>
      <c r="G360"/>
    </row>
    <row r="361" spans="1:7" x14ac:dyDescent="0.25">
      <c r="A361" s="75"/>
      <c r="B361" s="75"/>
      <c r="C361" s="109"/>
      <c r="D361" s="109"/>
      <c r="E361" s="135"/>
      <c r="F361" s="135"/>
      <c r="G361"/>
    </row>
    <row r="362" spans="1:7" x14ac:dyDescent="0.25">
      <c r="A362" s="75"/>
      <c r="B362" s="75"/>
      <c r="C362" s="109"/>
      <c r="D362" s="109"/>
      <c r="E362" s="135"/>
      <c r="F362" s="135"/>
      <c r="G362"/>
    </row>
    <row r="363" spans="1:7" x14ac:dyDescent="0.25">
      <c r="A363" s="75"/>
      <c r="B363" s="75"/>
      <c r="C363" s="109"/>
      <c r="D363" s="109"/>
      <c r="E363" s="135"/>
      <c r="F363" s="135"/>
      <c r="G363"/>
    </row>
    <row r="364" spans="1:7" x14ac:dyDescent="0.25">
      <c r="A364" s="75"/>
      <c r="B364" s="75"/>
      <c r="C364" s="109"/>
      <c r="D364" s="109"/>
      <c r="E364" s="135"/>
      <c r="F364" s="135"/>
      <c r="G364"/>
    </row>
    <row r="365" spans="1:7" x14ac:dyDescent="0.25">
      <c r="A365" s="75"/>
      <c r="B365" s="75"/>
      <c r="C365" s="109"/>
      <c r="D365" s="109"/>
      <c r="E365" s="135"/>
      <c r="F365" s="135"/>
      <c r="G365"/>
    </row>
    <row r="366" spans="1:7" x14ac:dyDescent="0.25">
      <c r="A366" s="75"/>
      <c r="B366" s="75"/>
      <c r="C366" s="109"/>
      <c r="D366" s="109"/>
      <c r="E366" s="135"/>
      <c r="F366" s="135"/>
      <c r="G366"/>
    </row>
    <row r="367" spans="1:7" x14ac:dyDescent="0.25">
      <c r="A367" s="75"/>
      <c r="B367" s="75"/>
      <c r="C367" s="109"/>
      <c r="D367" s="109"/>
      <c r="E367" s="135"/>
      <c r="F367" s="135"/>
      <c r="G367"/>
    </row>
    <row r="368" spans="1:7" x14ac:dyDescent="0.25">
      <c r="A368" s="75"/>
      <c r="B368" s="75"/>
      <c r="C368" s="109"/>
      <c r="D368" s="109"/>
      <c r="E368" s="135"/>
      <c r="F368" s="135"/>
      <c r="G368"/>
    </row>
    <row r="369" spans="1:7" x14ac:dyDescent="0.25">
      <c r="A369" s="75"/>
      <c r="B369" s="75"/>
      <c r="C369" s="109"/>
      <c r="D369" s="109"/>
      <c r="E369" s="135"/>
      <c r="F369" s="135"/>
      <c r="G369"/>
    </row>
    <row r="370" spans="1:7" x14ac:dyDescent="0.25">
      <c r="A370" s="75"/>
      <c r="B370" s="75"/>
      <c r="C370" s="109"/>
      <c r="D370" s="109"/>
      <c r="E370" s="135"/>
      <c r="F370" s="135"/>
      <c r="G370"/>
    </row>
    <row r="371" spans="1:7" x14ac:dyDescent="0.25">
      <c r="A371" s="75"/>
      <c r="B371" s="75"/>
      <c r="C371" s="109"/>
      <c r="D371" s="109"/>
      <c r="E371" s="135"/>
      <c r="F371" s="135"/>
      <c r="G371"/>
    </row>
    <row r="372" spans="1:7" x14ac:dyDescent="0.25">
      <c r="A372" s="75"/>
      <c r="B372" s="75"/>
      <c r="C372" s="109"/>
      <c r="D372" s="109"/>
      <c r="E372" s="135"/>
      <c r="F372" s="135"/>
      <c r="G372"/>
    </row>
  </sheetData>
  <mergeCells count="22">
    <mergeCell ref="A6:B6"/>
    <mergeCell ref="A4:H4"/>
    <mergeCell ref="A2:H2"/>
    <mergeCell ref="A7:B7"/>
    <mergeCell ref="A16:B16"/>
    <mergeCell ref="A10:B10"/>
    <mergeCell ref="A8:B8"/>
    <mergeCell ref="A13:B13"/>
    <mergeCell ref="F229:H229"/>
    <mergeCell ref="A186:B186"/>
    <mergeCell ref="A212:B212"/>
    <mergeCell ref="A224:B224"/>
    <mergeCell ref="A19:B19"/>
    <mergeCell ref="A132:B132"/>
    <mergeCell ref="A183:B183"/>
    <mergeCell ref="A179:B179"/>
    <mergeCell ref="A152:B152"/>
    <mergeCell ref="A168:B168"/>
    <mergeCell ref="A104:B104"/>
    <mergeCell ref="A76:B76"/>
    <mergeCell ref="A59:B59"/>
    <mergeCell ref="A52:B52"/>
  </mergeCells>
  <pageMargins left="0.70866141732283472" right="0.70866141732283472" top="0.55118110236220474" bottom="0.55118110236220474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Prihodi i rashodi po ekon. kl.</vt:lpstr>
      <vt:lpstr>Prihodi i rashodi po izvorima </vt:lpstr>
      <vt:lpstr>Račun fin prema izvorima f</vt:lpstr>
      <vt:lpstr>Rashodi prema funkcijskoj kl</vt:lpstr>
      <vt:lpstr>Račun financiranja</vt:lpstr>
      <vt:lpstr>Posebni dio</vt:lpstr>
      <vt:lpstr>'Prihodi i rashodi po ekon. kl.'!Podrucje_ispisa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2024-04-11T08:49:08Z</cp:lastPrinted>
  <dcterms:created xsi:type="dcterms:W3CDTF">2022-08-12T12:51:27Z</dcterms:created>
  <dcterms:modified xsi:type="dcterms:W3CDTF">2024-04-11T08:50:40Z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